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0\Projetos\Pintura do Departamento\"/>
    </mc:Choice>
  </mc:AlternateContent>
  <xr:revisionPtr revIDLastSave="0" documentId="13_ncr:1_{4098A87C-DFA1-40D0-AF96-94F7B201392F}" xr6:coauthVersionLast="45" xr6:coauthVersionMax="45" xr10:uidLastSave="{00000000-0000-0000-0000-000000000000}"/>
  <bookViews>
    <workbookView xWindow="-120" yWindow="-120" windowWidth="20730" windowHeight="11160" xr2:uid="{EA20D539-9865-4E07-B5CD-2E403513F76D}"/>
  </bookViews>
  <sheets>
    <sheet name="Orçamento" sheetId="2" r:id="rId1"/>
    <sheet name="Planilha1" sheetId="4" r:id="rId2"/>
  </sheets>
  <definedNames>
    <definedName name="_xlnm._FilterDatabase" localSheetId="0" hidden="1">Orçamento!$A$6:$G$84</definedName>
    <definedName name="_xlnm.Print_Area" localSheetId="1">Planilha1!$A$1:$H$36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3" i="4" l="1"/>
  <c r="B21" i="4"/>
  <c r="B19" i="4"/>
  <c r="B17" i="4"/>
  <c r="B15" i="4"/>
  <c r="B13" i="4"/>
  <c r="B11" i="4"/>
  <c r="B9" i="4"/>
  <c r="F8" i="2" l="1"/>
  <c r="F75" i="2"/>
  <c r="F66" i="2"/>
  <c r="F59" i="2"/>
  <c r="F52" i="2"/>
  <c r="F45" i="2"/>
  <c r="F38" i="2"/>
  <c r="F30" i="2"/>
  <c r="F82" i="2"/>
  <c r="F73" i="2"/>
  <c r="F64" i="2"/>
  <c r="F57" i="2"/>
  <c r="F50" i="2"/>
  <c r="F43" i="2"/>
  <c r="F35" i="2"/>
  <c r="F27" i="2"/>
  <c r="F36" i="2"/>
  <c r="F28" i="2"/>
  <c r="F71" i="2"/>
  <c r="F25" i="2"/>
  <c r="G79" i="2" l="1"/>
  <c r="G82" i="2"/>
  <c r="F83" i="2" l="1"/>
  <c r="E23" i="4" s="1"/>
  <c r="G23" i="4" s="1"/>
  <c r="H23" i="4" s="1"/>
  <c r="G75" i="2"/>
  <c r="G73" i="2"/>
  <c r="G71" i="2"/>
  <c r="G66" i="2"/>
  <c r="G64" i="2"/>
  <c r="G59" i="2"/>
  <c r="G57" i="2"/>
  <c r="G52" i="2"/>
  <c r="G50" i="2"/>
  <c r="G45" i="2"/>
  <c r="G43" i="2"/>
  <c r="G36" i="2"/>
  <c r="G38" i="2"/>
  <c r="G35" i="2"/>
  <c r="G30" i="2"/>
  <c r="G28" i="2"/>
  <c r="G27" i="2"/>
  <c r="G25" i="2"/>
  <c r="G22" i="2"/>
  <c r="G21" i="2"/>
  <c r="G20" i="2"/>
  <c r="G19" i="2"/>
  <c r="G17" i="2"/>
  <c r="G16" i="2"/>
  <c r="G15" i="2"/>
  <c r="G14" i="2"/>
  <c r="G13" i="2"/>
  <c r="G11" i="2"/>
  <c r="G10" i="2"/>
  <c r="G8" i="2"/>
  <c r="F60" i="2" l="1"/>
  <c r="E17" i="4" s="1"/>
  <c r="G17" i="4" s="1"/>
  <c r="H17" i="4" s="1"/>
  <c r="F39" i="2"/>
  <c r="E11" i="4" s="1"/>
  <c r="F46" i="2"/>
  <c r="E13" i="4" s="1"/>
  <c r="F31" i="2"/>
  <c r="E9" i="4" s="1"/>
  <c r="F76" i="2"/>
  <c r="E21" i="4" s="1"/>
  <c r="G21" i="4" s="1"/>
  <c r="H21" i="4" s="1"/>
  <c r="F67" i="2"/>
  <c r="E19" i="4" s="1"/>
  <c r="G19" i="4" s="1"/>
  <c r="H19" i="4" s="1"/>
  <c r="F53" i="2"/>
  <c r="E15" i="4" s="1"/>
  <c r="G15" i="4" s="1"/>
  <c r="H15" i="4" s="1"/>
  <c r="G9" i="4" l="1"/>
  <c r="F9" i="4"/>
  <c r="E25" i="4"/>
  <c r="E26" i="4" s="1"/>
  <c r="E27" i="4" s="1"/>
  <c r="G11" i="4"/>
  <c r="F11" i="4"/>
  <c r="G13" i="4"/>
  <c r="F13" i="4"/>
  <c r="H13" i="4" s="1"/>
  <c r="F84" i="2"/>
  <c r="F85" i="2" l="1"/>
  <c r="F86" i="2"/>
  <c r="H11" i="4"/>
  <c r="H9" i="4"/>
  <c r="F25" i="4"/>
  <c r="F26" i="4" s="1"/>
  <c r="F27" i="4" s="1"/>
  <c r="G25" i="4"/>
  <c r="G26" i="4" s="1"/>
  <c r="H26" i="4" l="1"/>
  <c r="H27" i="4" s="1"/>
  <c r="H28" i="4" s="1"/>
  <c r="G27" i="4"/>
  <c r="F28" i="4" s="1"/>
  <c r="H25" i="4"/>
</calcChain>
</file>

<file path=xl/sharedStrings.xml><?xml version="1.0" encoding="utf-8"?>
<sst xmlns="http://schemas.openxmlformats.org/spreadsheetml/2006/main" count="297" uniqueCount="150">
  <si>
    <t>m²</t>
  </si>
  <si>
    <t>Reparo de trincas rasas até 5,0 mm de largura, na massa</t>
  </si>
  <si>
    <t>m</t>
  </si>
  <si>
    <t>PLANILHA ORÇAMENTÁRIA</t>
  </si>
  <si>
    <t>ITEM</t>
  </si>
  <si>
    <t>CÓDIGO CPOS</t>
  </si>
  <si>
    <t>UNID.</t>
  </si>
  <si>
    <t>QUANT.</t>
  </si>
  <si>
    <t>VALOR UNIT.</t>
  </si>
  <si>
    <t>TOTAL (R$)</t>
  </si>
  <si>
    <t>TOTAL</t>
  </si>
  <si>
    <t>Serviços Iniciais</t>
  </si>
  <si>
    <t>Chapisco com bianco peneirado</t>
  </si>
  <si>
    <t>RECUPERAÇÃO E IMPERMEABILIZAÇÃO</t>
  </si>
  <si>
    <t>Tratamento de fissuras estáveis (não ativas) em
elementos de concreto</t>
  </si>
  <si>
    <t>Impermeabilização em argamassa polimérica com
reforço em tela poliéster para pressão hidrostatica
positiva</t>
  </si>
  <si>
    <t>RECUPERAÇÃO DE ESTRUTURAS</t>
  </si>
  <si>
    <t>Demolição manual de concreto armado</t>
  </si>
  <si>
    <t>m³</t>
  </si>
  <si>
    <t>Tratamento de armadura com produto anticorrosivo a
base de zinco</t>
  </si>
  <si>
    <t>Forma plana em compensado para estrutura</t>
  </si>
  <si>
    <t>Concreto preparado no local, fck = 30,0 Mpa</t>
  </si>
  <si>
    <t>Lançamento e adensamento de concreto ou massa em
estrutura</t>
  </si>
  <si>
    <t>REVESTIMENTO DE PAREDES E PISOS</t>
  </si>
  <si>
    <t>Demolição de revestimento em massa em parede ou teto</t>
  </si>
  <si>
    <t>Emboço comum</t>
  </si>
  <si>
    <t>PINTURA GERAL</t>
  </si>
  <si>
    <t>5.1</t>
  </si>
  <si>
    <t>INTERNA</t>
  </si>
  <si>
    <t>Látex PVA em massa(ABNT NBR 15987:2020  - Classe Premium), inclusive preparo</t>
  </si>
  <si>
    <t>Látex acrílico antimofo em massa (ABNT NBR 15987:2020  - Classe Premium), inclusive preparo</t>
  </si>
  <si>
    <t>EXTERNA</t>
  </si>
  <si>
    <t>Acrílico para quadras e pisos cimentados (ABNT NBR 15987:2020  - Classe Premium)</t>
  </si>
  <si>
    <t>ESQUADRIAS DE AÇO</t>
  </si>
  <si>
    <t>unxmês</t>
  </si>
  <si>
    <t>1.1</t>
  </si>
  <si>
    <t>1.2</t>
  </si>
  <si>
    <t>2.1</t>
  </si>
  <si>
    <t>3.1</t>
  </si>
  <si>
    <t>1.3</t>
  </si>
  <si>
    <t>4.1</t>
  </si>
  <si>
    <t>4.2</t>
  </si>
  <si>
    <t>4.3</t>
  </si>
  <si>
    <t>4.4</t>
  </si>
  <si>
    <t>5.1.1</t>
  </si>
  <si>
    <t>Esmalte em superfície metálica (ABNT NBR 15987:2020  - Classe Premium), inclusive preparo</t>
  </si>
  <si>
    <t>DIRETORIA DE ÁGUA E ESGOTO</t>
  </si>
  <si>
    <t>MUNICÍPIO DE SANTO ANTONIO DE POSSE/SP</t>
  </si>
  <si>
    <t>OBRA: PINTURA DOS PRÉDIOS DO DAE</t>
  </si>
  <si>
    <t>1- PRÉDIO - ETA SAUDADE</t>
  </si>
  <si>
    <t>1.1.1</t>
  </si>
  <si>
    <t>1.2.1</t>
  </si>
  <si>
    <t>1.2.2</t>
  </si>
  <si>
    <t>1.3.1</t>
  </si>
  <si>
    <t>1.3.2</t>
  </si>
  <si>
    <t>1.3.3</t>
  </si>
  <si>
    <t>1.3.4</t>
  </si>
  <si>
    <t>1.3.5</t>
  </si>
  <si>
    <t>1.4</t>
  </si>
  <si>
    <t>1.5</t>
  </si>
  <si>
    <t>1.5.1</t>
  </si>
  <si>
    <t>1.5.1.1</t>
  </si>
  <si>
    <t>1.5.2</t>
  </si>
  <si>
    <t>1.5.2.1</t>
  </si>
  <si>
    <t>1.5.2.2</t>
  </si>
  <si>
    <t>1.5.3</t>
  </si>
  <si>
    <t>1.5.3.1</t>
  </si>
  <si>
    <t>2 - PRÉDIO - CAPTAÇÃO BARREIRO</t>
  </si>
  <si>
    <t>2.1.1</t>
  </si>
  <si>
    <t>2.1.1.1</t>
  </si>
  <si>
    <t>2.1.2</t>
  </si>
  <si>
    <t>2.1.2.1</t>
  </si>
  <si>
    <t>2.1.1.2</t>
  </si>
  <si>
    <t>3 - PRÉDIO - ESTAÇÃO BOMBEAMENTO BELA VISTA</t>
  </si>
  <si>
    <t>3.1.1</t>
  </si>
  <si>
    <t>3.1.1.1</t>
  </si>
  <si>
    <t>3.1.2</t>
  </si>
  <si>
    <t>3.1.2.1</t>
  </si>
  <si>
    <t>4.1.1</t>
  </si>
  <si>
    <t>4.1.1.1</t>
  </si>
  <si>
    <t>4.1.2</t>
  </si>
  <si>
    <t>4.1.2.1</t>
  </si>
  <si>
    <t>5.1.1.1</t>
  </si>
  <si>
    <t>5.1.2.1</t>
  </si>
  <si>
    <t>5.1.2</t>
  </si>
  <si>
    <t>6.1</t>
  </si>
  <si>
    <t>6.1.1</t>
  </si>
  <si>
    <t>6.1.1.1</t>
  </si>
  <si>
    <t>6.1.2.1</t>
  </si>
  <si>
    <t>02.05.195</t>
  </si>
  <si>
    <t>Balancim elétrico tipo plataforma para transporte vertical, com altura até 60 m</t>
  </si>
  <si>
    <t>11.20.130</t>
  </si>
  <si>
    <t>32.17.040</t>
  </si>
  <si>
    <t>03.01.040</t>
  </si>
  <si>
    <t>01.23.040</t>
  </si>
  <si>
    <t>09.02.020</t>
  </si>
  <si>
    <t>11.03.140</t>
  </si>
  <si>
    <t>11.16.060</t>
  </si>
  <si>
    <t>03.03.040</t>
  </si>
  <si>
    <t>17.02.040</t>
  </si>
  <si>
    <t>17.02.120</t>
  </si>
  <si>
    <t>33.01.280</t>
  </si>
  <si>
    <t>33.10.020</t>
  </si>
  <si>
    <t> 33.10.030</t>
  </si>
  <si>
    <t> 33.06.020</t>
  </si>
  <si>
    <t> 33.11.050</t>
  </si>
  <si>
    <t>SUB-TOTAL</t>
  </si>
  <si>
    <t>Data Base: JULHO 2020 - Boletim CPOS 179</t>
  </si>
  <si>
    <t>4 - PRÉDIO - ESTAÇÃO BOMBEAMENTO JD. BRASÍLIA</t>
  </si>
  <si>
    <t>5 - PRÉDIO - ESTAÇÃO BOMBEAMENTO RES. DOS LAGOS</t>
  </si>
  <si>
    <t>6 - PRÉDIO - ESTAÇÃO BOMBEAMENTO PADRE PEDRO</t>
  </si>
  <si>
    <t>7 - PRÉDIO - ETE (ESTAÇÃO DE TRATAMENTO DE ESGOTO)</t>
  </si>
  <si>
    <t>7.1</t>
  </si>
  <si>
    <t>7.1.1</t>
  </si>
  <si>
    <t>7.1.1.1</t>
  </si>
  <si>
    <t>7.1.2</t>
  </si>
  <si>
    <t>7.1.2.1</t>
  </si>
  <si>
    <t>7.1.3</t>
  </si>
  <si>
    <t>7.1.3.1</t>
  </si>
  <si>
    <t>8 - PRÉDIO - ETA RECREIO CAMPRESTRE</t>
  </si>
  <si>
    <t>8.1</t>
  </si>
  <si>
    <t>8.1.1</t>
  </si>
  <si>
    <t>8.2</t>
  </si>
  <si>
    <t>8.1.2</t>
  </si>
  <si>
    <t>8.1.2.1</t>
  </si>
  <si>
    <t>CRONOGRAMA FÍSICO- FINANCEIRO</t>
  </si>
  <si>
    <t>PREFEITURA MUNICIPAL DE SANTO ANTONIO DE POSSE</t>
  </si>
  <si>
    <r>
      <t xml:space="preserve"> CLIENTE:</t>
    </r>
    <r>
      <rPr>
        <sz val="10"/>
        <rFont val="Times New Roman"/>
        <family val="1"/>
      </rPr>
      <t xml:space="preserve"> PREFEITURA MUNICIPAL DE SANTO ANTONIO DE POSSE</t>
    </r>
  </si>
  <si>
    <t>Estado de São Paulo</t>
  </si>
  <si>
    <r>
      <t xml:space="preserve">LOCAL: </t>
    </r>
    <r>
      <rPr>
        <sz val="10"/>
        <rFont val="Times New Roman"/>
        <family val="1"/>
      </rPr>
      <t>SANTO ANTONIO DE POSSE - SP</t>
    </r>
  </si>
  <si>
    <t>DESCRIÇÃO DAS</t>
  </si>
  <si>
    <t>UN.</t>
  </si>
  <si>
    <t>VALOR</t>
  </si>
  <si>
    <t>PRAZO DE EXECUÇÃO DA OBRA</t>
  </si>
  <si>
    <t>ATIVIDADES</t>
  </si>
  <si>
    <t>(R$)</t>
  </si>
  <si>
    <t>(60 DIAS)</t>
  </si>
  <si>
    <t>SERVIÇOS GERAIS MAT+M.O.</t>
  </si>
  <si>
    <t>1º MÊS</t>
  </si>
  <si>
    <t>2º MÊS</t>
  </si>
  <si>
    <t>conj.</t>
  </si>
  <si>
    <t>TOTAL GERAL (R$)</t>
  </si>
  <si>
    <r>
      <t xml:space="preserve"> OBRA:</t>
    </r>
    <r>
      <rPr>
        <sz val="10"/>
        <rFont val="Times New Roman"/>
        <family val="1"/>
      </rPr>
      <t xml:space="preserve"> PINTURA DOS PRÉDIOS DO DAE</t>
    </r>
  </si>
  <si>
    <t>PINTURA DOS PRÉDIOS DO DAE</t>
  </si>
  <si>
    <t>RUI COSER MERGULHÃO</t>
  </si>
  <si>
    <t>DIRETOR ÁGUA E ESGOTO</t>
  </si>
  <si>
    <t>BDI 20,34% (R$)</t>
  </si>
  <si>
    <t>TOTAL GERAL COM BDI</t>
  </si>
  <si>
    <t>BDI ADOTADO (20,34%)</t>
  </si>
  <si>
    <t>TOTAL GERAL COM BDI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</si>
</sst>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_(&quot;Cr$&quot;* #,##0.00_);_(&quot;Cr$&quot;* \(#,##0.00\);_(&quot;Cr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14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47">
    <xf numFmtId="0" fontId="0" fillId="0" borderId="0" xfId="0"/>
    <xf numFmtId="49" fontId="2" fillId="2" borderId="10" xfId="0" applyNumberFormat="1" applyFont="1" applyFill="1" applyBorder="1" applyAlignment="1">
      <alignment horizontal="center" vertical="center"/>
    </xf>
    <xf numFmtId="4" fontId="2" fillId="2" borderId="10" xfId="1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wrapText="1"/>
    </xf>
    <xf numFmtId="44" fontId="0" fillId="0" borderId="0" xfId="2" applyFont="1" applyAlignment="1">
      <alignment horizontal="center" vertical="center"/>
    </xf>
    <xf numFmtId="44" fontId="2" fillId="2" borderId="10" xfId="2" applyFont="1" applyFill="1" applyBorder="1" applyAlignment="1">
      <alignment horizontal="center" vertical="center"/>
    </xf>
    <xf numFmtId="44" fontId="2" fillId="2" borderId="11" xfId="2" applyFont="1" applyFill="1" applyBorder="1" applyAlignment="1">
      <alignment horizontal="center" vertical="center"/>
    </xf>
    <xf numFmtId="44" fontId="0" fillId="0" borderId="13" xfId="2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0" fillId="0" borderId="15" xfId="2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wrapText="1"/>
    </xf>
    <xf numFmtId="44" fontId="0" fillId="0" borderId="17" xfId="2" applyFont="1" applyBorder="1" applyAlignment="1">
      <alignment horizontal="center" vertical="center"/>
    </xf>
    <xf numFmtId="44" fontId="0" fillId="0" borderId="18" xfId="2" applyFont="1" applyBorder="1" applyAlignment="1">
      <alignment horizontal="center" vertical="center"/>
    </xf>
    <xf numFmtId="0" fontId="5" fillId="4" borderId="13" xfId="0" applyFont="1" applyFill="1" applyBorder="1" applyAlignment="1">
      <alignment horizontal="left" vertical="top" wrapText="1"/>
    </xf>
    <xf numFmtId="0" fontId="7" fillId="0" borderId="23" xfId="0" applyFont="1" applyBorder="1"/>
    <xf numFmtId="0" fontId="7" fillId="0" borderId="24" xfId="0" applyFont="1" applyBorder="1"/>
    <xf numFmtId="43" fontId="7" fillId="5" borderId="24" xfId="1" applyFont="1" applyFill="1" applyBorder="1"/>
    <xf numFmtId="0" fontId="7" fillId="5" borderId="24" xfId="0" applyFont="1" applyFill="1" applyBorder="1" applyAlignment="1">
      <alignment horizontal="center"/>
    </xf>
    <xf numFmtId="0" fontId="7" fillId="0" borderId="0" xfId="0" applyFont="1"/>
    <xf numFmtId="0" fontId="7" fillId="0" borderId="26" xfId="0" applyFont="1" applyBorder="1"/>
    <xf numFmtId="39" fontId="9" fillId="0" borderId="26" xfId="0" applyNumberFormat="1" applyFont="1" applyBorder="1"/>
    <xf numFmtId="0" fontId="7" fillId="0" borderId="27" xfId="0" applyFont="1" applyBorder="1"/>
    <xf numFmtId="17" fontId="7" fillId="0" borderId="0" xfId="0" applyNumberFormat="1" applyFont="1" applyAlignment="1">
      <alignment horizontal="center" vertical="top"/>
    </xf>
    <xf numFmtId="0" fontId="9" fillId="5" borderId="31" xfId="0" applyFont="1" applyFill="1" applyBorder="1" applyAlignment="1">
      <alignment horizontal="center"/>
    </xf>
    <xf numFmtId="0" fontId="11" fillId="5" borderId="24" xfId="0" applyFont="1" applyFill="1" applyBorder="1" applyAlignment="1">
      <alignment horizontal="center"/>
    </xf>
    <xf numFmtId="43" fontId="9" fillId="5" borderId="31" xfId="1" applyFont="1" applyFill="1" applyBorder="1" applyAlignment="1">
      <alignment horizontal="center"/>
    </xf>
    <xf numFmtId="0" fontId="11" fillId="5" borderId="31" xfId="0" applyFont="1" applyFill="1" applyBorder="1" applyAlignment="1">
      <alignment horizontal="center"/>
    </xf>
    <xf numFmtId="165" fontId="12" fillId="5" borderId="32" xfId="0" applyNumberFormat="1" applyFont="1" applyFill="1" applyBorder="1"/>
    <xf numFmtId="165" fontId="11" fillId="5" borderId="29" xfId="0" applyNumberFormat="1" applyFont="1" applyFill="1" applyBorder="1" applyAlignment="1">
      <alignment horizontal="center"/>
    </xf>
    <xf numFmtId="43" fontId="9" fillId="5" borderId="32" xfId="1" applyFont="1" applyFill="1" applyBorder="1" applyAlignment="1">
      <alignment horizontal="center"/>
    </xf>
    <xf numFmtId="0" fontId="9" fillId="5" borderId="32" xfId="0" applyFont="1" applyFill="1" applyBorder="1" applyAlignment="1">
      <alignment horizontal="center"/>
    </xf>
    <xf numFmtId="165" fontId="11" fillId="5" borderId="32" xfId="0" applyNumberFormat="1" applyFont="1" applyFill="1" applyBorder="1" applyAlignment="1">
      <alignment horizontal="center"/>
    </xf>
    <xf numFmtId="49" fontId="9" fillId="0" borderId="32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43" fontId="13" fillId="0" borderId="32" xfId="1" applyFont="1" applyFill="1" applyBorder="1" applyAlignment="1"/>
    <xf numFmtId="0" fontId="14" fillId="0" borderId="32" xfId="0" applyFont="1" applyBorder="1" applyAlignment="1">
      <alignment horizontal="center"/>
    </xf>
    <xf numFmtId="43" fontId="14" fillId="0" borderId="32" xfId="1" applyFont="1" applyFill="1" applyBorder="1" applyAlignment="1">
      <alignment horizontal="center"/>
    </xf>
    <xf numFmtId="39" fontId="9" fillId="5" borderId="33" xfId="0" applyNumberFormat="1" applyFont="1" applyFill="1" applyBorder="1" applyAlignment="1">
      <alignment horizontal="center" vertical="center"/>
    </xf>
    <xf numFmtId="39" fontId="9" fillId="5" borderId="34" xfId="0" applyNumberFormat="1" applyFont="1" applyFill="1" applyBorder="1" applyAlignment="1">
      <alignment horizontal="center" vertical="center"/>
    </xf>
    <xf numFmtId="4" fontId="11" fillId="5" borderId="32" xfId="0" applyNumberFormat="1" applyFont="1" applyFill="1" applyBorder="1"/>
    <xf numFmtId="0" fontId="9" fillId="6" borderId="35" xfId="0" applyFont="1" applyFill="1" applyBorder="1" applyAlignment="1">
      <alignment horizontal="center"/>
    </xf>
    <xf numFmtId="0" fontId="9" fillId="6" borderId="36" xfId="0" applyFont="1" applyFill="1" applyBorder="1"/>
    <xf numFmtId="43" fontId="15" fillId="6" borderId="36" xfId="1" applyFont="1" applyFill="1" applyBorder="1" applyAlignment="1">
      <alignment horizontal="right"/>
    </xf>
    <xf numFmtId="43" fontId="15" fillId="6" borderId="36" xfId="1" applyFont="1" applyFill="1" applyBorder="1" applyAlignment="1">
      <alignment horizontal="center"/>
    </xf>
    <xf numFmtId="43" fontId="15" fillId="6" borderId="37" xfId="1" applyFont="1" applyFill="1" applyBorder="1" applyAlignment="1">
      <alignment horizontal="right"/>
    </xf>
    <xf numFmtId="39" fontId="7" fillId="6" borderId="38" xfId="0" applyNumberFormat="1" applyFont="1" applyFill="1" applyBorder="1"/>
    <xf numFmtId="39" fontId="7" fillId="6" borderId="39" xfId="0" applyNumberFormat="1" applyFont="1" applyFill="1" applyBorder="1"/>
    <xf numFmtId="4" fontId="11" fillId="6" borderId="40" xfId="0" applyNumberFormat="1" applyFont="1" applyFill="1" applyBorder="1"/>
    <xf numFmtId="0" fontId="7" fillId="0" borderId="41" xfId="0" applyFont="1" applyBorder="1" applyAlignment="1">
      <alignment horizontal="center"/>
    </xf>
    <xf numFmtId="0" fontId="7" fillId="0" borderId="13" xfId="0" applyFont="1" applyBorder="1"/>
    <xf numFmtId="43" fontId="15" fillId="5" borderId="13" xfId="1" applyFont="1" applyFill="1" applyBorder="1" applyAlignment="1">
      <alignment horizontal="right"/>
    </xf>
    <xf numFmtId="43" fontId="15" fillId="5" borderId="13" xfId="1" applyFont="1" applyFill="1" applyBorder="1" applyAlignment="1">
      <alignment horizontal="center"/>
    </xf>
    <xf numFmtId="43" fontId="15" fillId="5" borderId="42" xfId="1" applyFont="1" applyFill="1" applyBorder="1" applyAlignment="1">
      <alignment horizontal="right"/>
    </xf>
    <xf numFmtId="43" fontId="7" fillId="0" borderId="43" xfId="1" applyFont="1" applyFill="1" applyBorder="1"/>
    <xf numFmtId="4" fontId="11" fillId="5" borderId="44" xfId="0" applyNumberFormat="1" applyFont="1" applyFill="1" applyBorder="1"/>
    <xf numFmtId="0" fontId="7" fillId="5" borderId="0" xfId="0" applyFont="1" applyFill="1"/>
    <xf numFmtId="0" fontId="15" fillId="0" borderId="13" xfId="0" applyFont="1" applyBorder="1"/>
    <xf numFmtId="0" fontId="7" fillId="0" borderId="45" xfId="0" applyFont="1" applyBorder="1" applyAlignment="1">
      <alignment horizontal="center"/>
    </xf>
    <xf numFmtId="0" fontId="7" fillId="0" borderId="46" xfId="0" applyFont="1" applyBorder="1"/>
    <xf numFmtId="43" fontId="15" fillId="5" borderId="46" xfId="1" applyFont="1" applyFill="1" applyBorder="1" applyAlignment="1">
      <alignment horizontal="right"/>
    </xf>
    <xf numFmtId="43" fontId="15" fillId="5" borderId="46" xfId="1" applyFont="1" applyFill="1" applyBorder="1" applyAlignment="1">
      <alignment horizontal="center"/>
    </xf>
    <xf numFmtId="43" fontId="15" fillId="5" borderId="47" xfId="1" applyFont="1" applyFill="1" applyBorder="1" applyAlignment="1">
      <alignment horizontal="right"/>
    </xf>
    <xf numFmtId="4" fontId="11" fillId="5" borderId="50" xfId="0" applyNumberFormat="1" applyFont="1" applyFill="1" applyBorder="1"/>
    <xf numFmtId="4" fontId="7" fillId="0" borderId="46" xfId="0" applyNumberFormat="1" applyFont="1" applyBorder="1" applyAlignment="1">
      <alignment horizontal="center"/>
    </xf>
    <xf numFmtId="43" fontId="9" fillId="3" borderId="51" xfId="1" applyFont="1" applyFill="1" applyBorder="1" applyAlignment="1">
      <alignment horizontal="right"/>
    </xf>
    <xf numFmtId="39" fontId="9" fillId="3" borderId="54" xfId="0" applyNumberFormat="1" applyFont="1" applyFill="1" applyBorder="1"/>
    <xf numFmtId="4" fontId="11" fillId="3" borderId="54" xfId="0" applyNumberFormat="1" applyFont="1" applyFill="1" applyBorder="1"/>
    <xf numFmtId="39" fontId="7" fillId="0" borderId="0" xfId="0" applyNumberFormat="1" applyFont="1"/>
    <xf numFmtId="0" fontId="13" fillId="3" borderId="28" xfId="0" applyFont="1" applyFill="1" applyBorder="1" applyAlignment="1">
      <alignment horizontal="center"/>
    </xf>
    <xf numFmtId="4" fontId="11" fillId="3" borderId="53" xfId="0" applyNumberFormat="1" applyFont="1" applyFill="1" applyBorder="1" applyProtection="1">
      <protection locked="0" hidden="1"/>
    </xf>
    <xf numFmtId="39" fontId="11" fillId="3" borderId="54" xfId="0" applyNumberFormat="1" applyFont="1" applyFill="1" applyBorder="1" applyProtection="1">
      <protection locked="0" hidden="1"/>
    </xf>
    <xf numFmtId="164" fontId="7" fillId="0" borderId="0" xfId="0" applyNumberFormat="1" applyFont="1"/>
    <xf numFmtId="0" fontId="7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6" fillId="0" borderId="0" xfId="0" applyFont="1"/>
    <xf numFmtId="0" fontId="7" fillId="0" borderId="0" xfId="0" applyFont="1" applyAlignment="1"/>
    <xf numFmtId="17" fontId="7" fillId="0" borderId="0" xfId="0" applyNumberFormat="1" applyFont="1" applyAlignment="1">
      <alignment vertical="top"/>
    </xf>
    <xf numFmtId="39" fontId="7" fillId="0" borderId="15" xfId="0" applyNumberFormat="1" applyFont="1" applyFill="1" applyBorder="1"/>
    <xf numFmtId="43" fontId="7" fillId="0" borderId="48" xfId="1" applyFont="1" applyFill="1" applyBorder="1"/>
    <xf numFmtId="39" fontId="7" fillId="0" borderId="49" xfId="0" applyNumberFormat="1" applyFont="1" applyFill="1" applyBorder="1"/>
    <xf numFmtId="43" fontId="7" fillId="7" borderId="43" xfId="1" applyFont="1" applyFill="1" applyBorder="1"/>
    <xf numFmtId="39" fontId="7" fillId="7" borderId="15" xfId="0" applyNumberFormat="1" applyFont="1" applyFill="1" applyBorder="1"/>
    <xf numFmtId="39" fontId="7" fillId="7" borderId="49" xfId="0" applyNumberFormat="1" applyFont="1" applyFill="1" applyBorder="1"/>
    <xf numFmtId="43" fontId="7" fillId="7" borderId="48" xfId="1" applyFont="1" applyFill="1" applyBorder="1"/>
    <xf numFmtId="0" fontId="9" fillId="0" borderId="2" xfId="0" applyFont="1" applyBorder="1" applyAlignment="1">
      <alignment horizontal="center"/>
    </xf>
    <xf numFmtId="0" fontId="7" fillId="0" borderId="0" xfId="0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4" fontId="0" fillId="0" borderId="19" xfId="2" applyFont="1" applyBorder="1" applyAlignment="1">
      <alignment horizontal="center" vertical="center"/>
    </xf>
    <xf numFmtId="44" fontId="0" fillId="0" borderId="12" xfId="2" applyFont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3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5" borderId="24" xfId="0" applyFont="1" applyFill="1" applyBorder="1" applyAlignment="1">
      <alignment horizontal="center"/>
    </xf>
    <xf numFmtId="0" fontId="8" fillId="5" borderId="25" xfId="0" applyFont="1" applyFill="1" applyBorder="1" applyAlignment="1">
      <alignment horizontal="center"/>
    </xf>
    <xf numFmtId="39" fontId="9" fillId="0" borderId="28" xfId="0" applyNumberFormat="1" applyFont="1" applyBorder="1"/>
    <xf numFmtId="0" fontId="10" fillId="0" borderId="29" xfId="0" applyFont="1" applyBorder="1"/>
    <xf numFmtId="0" fontId="10" fillId="0" borderId="30" xfId="0" applyFont="1" applyBorder="1"/>
    <xf numFmtId="39" fontId="11" fillId="5" borderId="24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7" fontId="7" fillId="0" borderId="0" xfId="0" applyNumberFormat="1" applyFont="1" applyAlignment="1">
      <alignment horizontal="center" vertical="top"/>
    </xf>
    <xf numFmtId="39" fontId="11" fillId="5" borderId="29" xfId="0" applyNumberFormat="1" applyFont="1" applyFill="1" applyBorder="1" applyAlignment="1">
      <alignment horizontal="center"/>
    </xf>
    <xf numFmtId="0" fontId="7" fillId="3" borderId="51" xfId="0" applyFont="1" applyFill="1" applyBorder="1" applyAlignment="1">
      <alignment horizontal="center" vertical="center"/>
    </xf>
    <xf numFmtId="0" fontId="0" fillId="3" borderId="52" xfId="0" applyFill="1" applyBorder="1" applyAlignment="1">
      <alignment vertical="center"/>
    </xf>
    <xf numFmtId="0" fontId="0" fillId="3" borderId="53" xfId="0" applyFill="1" applyBorder="1" applyAlignment="1">
      <alignment vertical="center"/>
    </xf>
    <xf numFmtId="164" fontId="13" fillId="3" borderId="52" xfId="0" applyNumberFormat="1" applyFont="1" applyFill="1" applyBorder="1" applyAlignment="1">
      <alignment horizontal="center"/>
    </xf>
    <xf numFmtId="39" fontId="11" fillId="3" borderId="51" xfId="0" applyNumberFormat="1" applyFont="1" applyFill="1" applyBorder="1" applyAlignment="1" applyProtection="1">
      <alignment horizontal="center"/>
      <protection locked="0" hidden="1"/>
    </xf>
    <xf numFmtId="39" fontId="11" fillId="3" borderId="52" xfId="0" applyNumberFormat="1" applyFont="1" applyFill="1" applyBorder="1" applyAlignment="1" applyProtection="1">
      <alignment horizontal="center"/>
      <protection locked="0" hidden="1"/>
    </xf>
    <xf numFmtId="0" fontId="0" fillId="0" borderId="0" xfId="0" applyBorder="1" applyAlignment="1">
      <alignment horizontal="center" vertical="center"/>
    </xf>
    <xf numFmtId="44" fontId="0" fillId="0" borderId="0" xfId="2" applyFont="1" applyBorder="1" applyAlignment="1">
      <alignment horizontal="center" vertical="center"/>
    </xf>
    <xf numFmtId="43" fontId="9" fillId="3" borderId="52" xfId="1" applyFont="1" applyFill="1" applyBorder="1" applyAlignment="1">
      <alignment horizontal="right"/>
    </xf>
    <xf numFmtId="164" fontId="13" fillId="3" borderId="55" xfId="0" applyNumberFormat="1" applyFont="1" applyFill="1" applyBorder="1" applyAlignment="1">
      <alignment horizontal="center"/>
    </xf>
  </cellXfs>
  <cellStyles count="4">
    <cellStyle name="Moeda" xfId="2" builtinId="4"/>
    <cellStyle name="Normal" xfId="0" builtinId="0"/>
    <cellStyle name="Vírgula" xfId="1" builtinId="3"/>
    <cellStyle name="Vírgula 2" xfId="3" xr:uid="{B7C02CC3-E96D-4788-B69E-4D888F707C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112147</xdr:colOff>
      <xdr:row>0</xdr:row>
      <xdr:rowOff>85725</xdr:rowOff>
    </xdr:from>
    <xdr:to>
      <xdr:col>1</xdr:col>
      <xdr:colOff>695325</xdr:colOff>
      <xdr:row>4</xdr:row>
      <xdr:rowOff>101813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C489D8B-5D3F-43D3-A875-CD7C881FF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147" y="85725"/>
          <a:ext cx="1002278" cy="968588"/>
        </a:xfrm>
        <a:prstGeom prst="rect">
          <a:avLst/>
        </a:prstGeom>
      </xdr:spPr>
    </xdr:pic>
    <xdr:clientData/>
  </xdr:twoCellAnchor>
  <xdr:twoCellAnchor editAs="oneCell">
    <xdr:from>
      <xdr:col>5</xdr:col>
      <xdr:colOff>586306</xdr:colOff>
      <xdr:row>0</xdr:row>
      <xdr:rowOff>66676</xdr:rowOff>
    </xdr:from>
    <xdr:to>
      <xdr:col>6</xdr:col>
      <xdr:colOff>354399</xdr:colOff>
      <xdr:row>4</xdr:row>
      <xdr:rowOff>104776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1242EE3-0D4E-4D76-8967-EF671D4E3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7056" y="66676"/>
          <a:ext cx="625343" cy="990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85725</xdr:rowOff>
    </xdr:from>
    <xdr:to>
      <xdr:col>1</xdr:col>
      <xdr:colOff>457201</xdr:colOff>
      <xdr:row>3</xdr:row>
      <xdr:rowOff>187699</xdr:rowOff>
    </xdr:to>
    <xdr:pic>
      <xdr:nvPicPr>
        <xdr:cNvPr id="2" name="Picture 1" descr="Brasão Prefeitura Santo Antonio de Posse">
          <a:extLst>
            <a:ext uri="{FF2B5EF4-FFF2-40B4-BE49-F238E27FC236}">
              <a16:creationId xmlns:a16="http://schemas.microsoft.com/office/drawing/2014/main" id="{8E413834-1189-427C-896D-B8B765720A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6" y="85725"/>
          <a:ext cx="762000" cy="806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171452</xdr:colOff>
      <xdr:row>0</xdr:row>
      <xdr:rowOff>85725</xdr:rowOff>
    </xdr:from>
    <xdr:to>
      <xdr:col>4</xdr:col>
      <xdr:colOff>265472</xdr:colOff>
      <xdr:row>3</xdr:row>
      <xdr:rowOff>133350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282C72B-7866-449F-9758-1804F7597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427" y="85725"/>
          <a:ext cx="47502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51910-4E62-4419-B204-18625A693209}">
  <dimension ref="A1:G90"/>
  <sheetViews>
    <sheetView tabSelected="1" zoomScaleNormal="100" workbookViewId="0">
      <selection activeCell="C92" sqref="C92"/>
    </sheetView>
  </sheetViews>
  <sheetFormatPr defaultColWidth="64" defaultRowHeight="15" x14ac:dyDescent="0.25"/>
  <cols>
    <col min="1" max="1" width="6.28515625" style="7" bestFit="1" customWidth="1"/>
    <col min="2" max="2" width="14.42578125" style="7" bestFit="1" customWidth="1"/>
    <col min="3" max="3" width="51.28515625" style="6" bestFit="1" customWidth="1"/>
    <col min="4" max="4" width="8.85546875" style="7" customWidth="1"/>
    <col min="5" max="5" width="9.140625" style="7" bestFit="1" customWidth="1"/>
    <col min="6" max="7" width="12.85546875" style="10" bestFit="1" customWidth="1"/>
  </cols>
  <sheetData>
    <row r="1" spans="1:7" ht="18.75" x14ac:dyDescent="0.3">
      <c r="A1" s="105"/>
      <c r="B1" s="106"/>
      <c r="C1" s="111" t="s">
        <v>46</v>
      </c>
      <c r="D1" s="117"/>
      <c r="E1" s="112"/>
      <c r="F1" s="111"/>
      <c r="G1" s="112"/>
    </row>
    <row r="2" spans="1:7" x14ac:dyDescent="0.25">
      <c r="A2" s="107"/>
      <c r="B2" s="108"/>
      <c r="C2" s="118" t="s">
        <v>47</v>
      </c>
      <c r="D2" s="119"/>
      <c r="E2" s="120"/>
      <c r="F2" s="113"/>
      <c r="G2" s="114"/>
    </row>
    <row r="3" spans="1:7" x14ac:dyDescent="0.25">
      <c r="A3" s="107"/>
      <c r="B3" s="108"/>
      <c r="C3" s="118" t="s">
        <v>48</v>
      </c>
      <c r="D3" s="119"/>
      <c r="E3" s="120"/>
      <c r="F3" s="113"/>
      <c r="G3" s="114"/>
    </row>
    <row r="4" spans="1:7" ht="26.25" x14ac:dyDescent="0.4">
      <c r="A4" s="107"/>
      <c r="B4" s="108"/>
      <c r="C4" s="121" t="s">
        <v>3</v>
      </c>
      <c r="D4" s="122"/>
      <c r="E4" s="123"/>
      <c r="F4" s="113"/>
      <c r="G4" s="114"/>
    </row>
    <row r="5" spans="1:7" ht="15.75" thickBot="1" x14ac:dyDescent="0.3">
      <c r="A5" s="109"/>
      <c r="B5" s="110"/>
      <c r="C5" s="124" t="s">
        <v>107</v>
      </c>
      <c r="D5" s="125"/>
      <c r="E5" s="126"/>
      <c r="F5" s="115"/>
      <c r="G5" s="116"/>
    </row>
    <row r="6" spans="1:7" x14ac:dyDescent="0.25">
      <c r="A6" s="3" t="s">
        <v>4</v>
      </c>
      <c r="B6" s="1" t="s">
        <v>5</v>
      </c>
      <c r="C6" s="4" t="s">
        <v>49</v>
      </c>
      <c r="D6" s="5" t="s">
        <v>6</v>
      </c>
      <c r="E6" s="2" t="s">
        <v>7</v>
      </c>
      <c r="F6" s="11" t="s">
        <v>8</v>
      </c>
      <c r="G6" s="12" t="s">
        <v>9</v>
      </c>
    </row>
    <row r="7" spans="1:7" x14ac:dyDescent="0.25">
      <c r="A7" s="99" t="s">
        <v>35</v>
      </c>
      <c r="B7" s="100"/>
      <c r="C7" s="101" t="s">
        <v>11</v>
      </c>
      <c r="D7" s="101"/>
      <c r="E7" s="101"/>
      <c r="F7" s="101"/>
      <c r="G7" s="102"/>
    </row>
    <row r="8" spans="1:7" ht="25.5" x14ac:dyDescent="0.25">
      <c r="A8" s="14" t="s">
        <v>50</v>
      </c>
      <c r="B8" s="8" t="s">
        <v>89</v>
      </c>
      <c r="C8" s="21" t="s">
        <v>90</v>
      </c>
      <c r="D8" s="8" t="s">
        <v>34</v>
      </c>
      <c r="E8" s="8">
        <v>0.4</v>
      </c>
      <c r="F8" s="13">
        <f>1346.2</f>
        <v>1346.2</v>
      </c>
      <c r="G8" s="15">
        <f>F8*E8</f>
        <v>538.48</v>
      </c>
    </row>
    <row r="9" spans="1:7" x14ac:dyDescent="0.25">
      <c r="A9" s="99" t="s">
        <v>36</v>
      </c>
      <c r="B9" s="100"/>
      <c r="C9" s="103" t="s">
        <v>13</v>
      </c>
      <c r="D9" s="103"/>
      <c r="E9" s="103"/>
      <c r="F9" s="103"/>
      <c r="G9" s="104"/>
    </row>
    <row r="10" spans="1:7" ht="30" x14ac:dyDescent="0.25">
      <c r="A10" s="14" t="s">
        <v>51</v>
      </c>
      <c r="B10" s="8" t="s">
        <v>91</v>
      </c>
      <c r="C10" s="9" t="s">
        <v>14</v>
      </c>
      <c r="D10" s="8" t="s">
        <v>2</v>
      </c>
      <c r="E10" s="8">
        <v>5</v>
      </c>
      <c r="F10" s="13">
        <v>197.08</v>
      </c>
      <c r="G10" s="15">
        <f t="shared" ref="G10:G11" si="0">F10*E10</f>
        <v>985.40000000000009</v>
      </c>
    </row>
    <row r="11" spans="1:7" ht="45" x14ac:dyDescent="0.25">
      <c r="A11" s="14" t="s">
        <v>52</v>
      </c>
      <c r="B11" s="8" t="s">
        <v>92</v>
      </c>
      <c r="C11" s="9" t="s">
        <v>15</v>
      </c>
      <c r="D11" s="8" t="s">
        <v>0</v>
      </c>
      <c r="E11" s="8">
        <v>35</v>
      </c>
      <c r="F11" s="13">
        <v>23.75</v>
      </c>
      <c r="G11" s="15">
        <f t="shared" si="0"/>
        <v>831.25</v>
      </c>
    </row>
    <row r="12" spans="1:7" x14ac:dyDescent="0.25">
      <c r="A12" s="99" t="s">
        <v>39</v>
      </c>
      <c r="B12" s="100"/>
      <c r="C12" s="101" t="s">
        <v>16</v>
      </c>
      <c r="D12" s="101"/>
      <c r="E12" s="101"/>
      <c r="F12" s="101"/>
      <c r="G12" s="102"/>
    </row>
    <row r="13" spans="1:7" x14ac:dyDescent="0.25">
      <c r="A13" s="14" t="s">
        <v>53</v>
      </c>
      <c r="B13" s="8" t="s">
        <v>93</v>
      </c>
      <c r="C13" s="9" t="s">
        <v>17</v>
      </c>
      <c r="D13" s="8" t="s">
        <v>18</v>
      </c>
      <c r="E13" s="8">
        <v>0.94</v>
      </c>
      <c r="F13" s="13">
        <v>323.2</v>
      </c>
      <c r="G13" s="15">
        <f t="shared" ref="G13:G17" si="1">F13*E13</f>
        <v>303.80799999999999</v>
      </c>
    </row>
    <row r="14" spans="1:7" ht="30" x14ac:dyDescent="0.25">
      <c r="A14" s="14" t="s">
        <v>54</v>
      </c>
      <c r="B14" s="8" t="s">
        <v>94</v>
      </c>
      <c r="C14" s="9" t="s">
        <v>19</v>
      </c>
      <c r="D14" s="8" t="s">
        <v>0</v>
      </c>
      <c r="E14" s="8">
        <v>5.7</v>
      </c>
      <c r="F14" s="13">
        <v>45.1</v>
      </c>
      <c r="G14" s="15">
        <f t="shared" si="1"/>
        <v>257.07</v>
      </c>
    </row>
    <row r="15" spans="1:7" x14ac:dyDescent="0.25">
      <c r="A15" s="14" t="s">
        <v>55</v>
      </c>
      <c r="B15" s="8" t="s">
        <v>95</v>
      </c>
      <c r="C15" s="9" t="s">
        <v>20</v>
      </c>
      <c r="D15" s="8" t="s">
        <v>0</v>
      </c>
      <c r="E15" s="8">
        <v>6.2</v>
      </c>
      <c r="F15" s="13">
        <v>116.96</v>
      </c>
      <c r="G15" s="15">
        <f t="shared" si="1"/>
        <v>725.15199999999993</v>
      </c>
    </row>
    <row r="16" spans="1:7" x14ac:dyDescent="0.25">
      <c r="A16" s="14" t="s">
        <v>56</v>
      </c>
      <c r="B16" s="8" t="s">
        <v>96</v>
      </c>
      <c r="C16" s="9" t="s">
        <v>21</v>
      </c>
      <c r="D16" s="8" t="s">
        <v>18</v>
      </c>
      <c r="E16" s="8">
        <v>2</v>
      </c>
      <c r="F16" s="13">
        <v>364.4</v>
      </c>
      <c r="G16" s="15">
        <f t="shared" si="1"/>
        <v>728.8</v>
      </c>
    </row>
    <row r="17" spans="1:7" ht="30" x14ac:dyDescent="0.25">
      <c r="A17" s="14" t="s">
        <v>57</v>
      </c>
      <c r="B17" s="8" t="s">
        <v>97</v>
      </c>
      <c r="C17" s="9" t="s">
        <v>22</v>
      </c>
      <c r="D17" s="8" t="s">
        <v>18</v>
      </c>
      <c r="E17" s="8">
        <v>2</v>
      </c>
      <c r="F17" s="13">
        <v>94.15</v>
      </c>
      <c r="G17" s="15">
        <f t="shared" si="1"/>
        <v>188.3</v>
      </c>
    </row>
    <row r="18" spans="1:7" x14ac:dyDescent="0.25">
      <c r="A18" s="99" t="s">
        <v>58</v>
      </c>
      <c r="B18" s="100"/>
      <c r="C18" s="101" t="s">
        <v>23</v>
      </c>
      <c r="D18" s="101"/>
      <c r="E18" s="101"/>
      <c r="F18" s="101"/>
      <c r="G18" s="102"/>
    </row>
    <row r="19" spans="1:7" ht="30" x14ac:dyDescent="0.25">
      <c r="A19" s="14" t="s">
        <v>40</v>
      </c>
      <c r="B19" s="8" t="s">
        <v>98</v>
      </c>
      <c r="C19" s="9" t="s">
        <v>24</v>
      </c>
      <c r="D19" s="8" t="s">
        <v>0</v>
      </c>
      <c r="E19" s="8">
        <v>7.8</v>
      </c>
      <c r="F19" s="13">
        <v>4.8499999999999996</v>
      </c>
      <c r="G19" s="15">
        <f t="shared" ref="G19:G22" si="2">F19*E19</f>
        <v>37.83</v>
      </c>
    </row>
    <row r="20" spans="1:7" x14ac:dyDescent="0.25">
      <c r="A20" s="14" t="s">
        <v>41</v>
      </c>
      <c r="B20" s="8" t="s">
        <v>99</v>
      </c>
      <c r="C20" s="9" t="s">
        <v>12</v>
      </c>
      <c r="D20" s="8" t="s">
        <v>0</v>
      </c>
      <c r="E20" s="8">
        <v>16</v>
      </c>
      <c r="F20" s="13">
        <v>8.2100000000000009</v>
      </c>
      <c r="G20" s="15">
        <f t="shared" si="2"/>
        <v>131.36000000000001</v>
      </c>
    </row>
    <row r="21" spans="1:7" x14ac:dyDescent="0.25">
      <c r="A21" s="14" t="s">
        <v>42</v>
      </c>
      <c r="B21" s="8" t="s">
        <v>100</v>
      </c>
      <c r="C21" s="9" t="s">
        <v>25</v>
      </c>
      <c r="D21" s="8" t="s">
        <v>0</v>
      </c>
      <c r="E21" s="8">
        <v>7.8</v>
      </c>
      <c r="F21" s="13">
        <v>16.53</v>
      </c>
      <c r="G21" s="15">
        <f t="shared" si="2"/>
        <v>128.934</v>
      </c>
    </row>
    <row r="22" spans="1:7" x14ac:dyDescent="0.25">
      <c r="A22" s="14" t="s">
        <v>43</v>
      </c>
      <c r="B22" s="8" t="s">
        <v>101</v>
      </c>
      <c r="C22" s="9" t="s">
        <v>1</v>
      </c>
      <c r="D22" s="8" t="s">
        <v>2</v>
      </c>
      <c r="E22" s="8">
        <v>10</v>
      </c>
      <c r="F22" s="13">
        <v>35.590000000000003</v>
      </c>
      <c r="G22" s="15">
        <f t="shared" si="2"/>
        <v>355.90000000000003</v>
      </c>
    </row>
    <row r="23" spans="1:7" x14ac:dyDescent="0.25">
      <c r="A23" s="99" t="s">
        <v>59</v>
      </c>
      <c r="B23" s="100"/>
      <c r="C23" s="101" t="s">
        <v>26</v>
      </c>
      <c r="D23" s="101"/>
      <c r="E23" s="101"/>
      <c r="F23" s="101"/>
      <c r="G23" s="102"/>
    </row>
    <row r="24" spans="1:7" x14ac:dyDescent="0.25">
      <c r="A24" s="99" t="s">
        <v>60</v>
      </c>
      <c r="B24" s="100"/>
      <c r="C24" s="101" t="s">
        <v>28</v>
      </c>
      <c r="D24" s="101"/>
      <c r="E24" s="101"/>
      <c r="F24" s="101"/>
      <c r="G24" s="102"/>
    </row>
    <row r="25" spans="1:7" ht="30" x14ac:dyDescent="0.25">
      <c r="A25" s="14" t="s">
        <v>61</v>
      </c>
      <c r="B25" s="8" t="s">
        <v>102</v>
      </c>
      <c r="C25" s="9" t="s">
        <v>29</v>
      </c>
      <c r="D25" s="8" t="s">
        <v>0</v>
      </c>
      <c r="E25" s="8">
        <v>208</v>
      </c>
      <c r="F25" s="13">
        <f>21.49/2</f>
        <v>10.744999999999999</v>
      </c>
      <c r="G25" s="15">
        <f>F25*E25</f>
        <v>2234.96</v>
      </c>
    </row>
    <row r="26" spans="1:7" x14ac:dyDescent="0.25">
      <c r="A26" s="99" t="s">
        <v>62</v>
      </c>
      <c r="B26" s="100"/>
      <c r="C26" s="101" t="s">
        <v>31</v>
      </c>
      <c r="D26" s="101"/>
      <c r="E26" s="101"/>
      <c r="F26" s="101"/>
      <c r="G26" s="102"/>
    </row>
    <row r="27" spans="1:7" ht="30" x14ac:dyDescent="0.25">
      <c r="A27" s="14" t="s">
        <v>63</v>
      </c>
      <c r="B27" s="8" t="s">
        <v>103</v>
      </c>
      <c r="C27" s="9" t="s">
        <v>30</v>
      </c>
      <c r="D27" s="8" t="s">
        <v>0</v>
      </c>
      <c r="E27" s="8">
        <v>1340</v>
      </c>
      <c r="F27" s="13">
        <f>22.75/2</f>
        <v>11.375</v>
      </c>
      <c r="G27" s="15">
        <f>F27*E27</f>
        <v>15242.5</v>
      </c>
    </row>
    <row r="28" spans="1:7" ht="30" x14ac:dyDescent="0.25">
      <c r="A28" s="14" t="s">
        <v>64</v>
      </c>
      <c r="B28" s="8" t="s">
        <v>104</v>
      </c>
      <c r="C28" s="9" t="s">
        <v>32</v>
      </c>
      <c r="D28" s="8" t="s">
        <v>0</v>
      </c>
      <c r="E28" s="8">
        <v>250</v>
      </c>
      <c r="F28" s="13">
        <f>18.34/2</f>
        <v>9.17</v>
      </c>
      <c r="G28" s="15">
        <f>F28*E28</f>
        <v>2292.5</v>
      </c>
    </row>
    <row r="29" spans="1:7" x14ac:dyDescent="0.25">
      <c r="A29" s="99" t="s">
        <v>65</v>
      </c>
      <c r="B29" s="100"/>
      <c r="C29" s="101" t="s">
        <v>33</v>
      </c>
      <c r="D29" s="101"/>
      <c r="E29" s="101"/>
      <c r="F29" s="101"/>
      <c r="G29" s="102"/>
    </row>
    <row r="30" spans="1:7" ht="30.75" thickBot="1" x14ac:dyDescent="0.3">
      <c r="A30" s="16" t="s">
        <v>66</v>
      </c>
      <c r="B30" s="17" t="s">
        <v>105</v>
      </c>
      <c r="C30" s="18" t="s">
        <v>45</v>
      </c>
      <c r="D30" s="17" t="s">
        <v>0</v>
      </c>
      <c r="E30" s="17">
        <v>60</v>
      </c>
      <c r="F30" s="19">
        <f>33.09/2</f>
        <v>16.545000000000002</v>
      </c>
      <c r="G30" s="20">
        <f>F30*E30</f>
        <v>992.7</v>
      </c>
    </row>
    <row r="31" spans="1:7" ht="15.75" thickBot="1" x14ac:dyDescent="0.3">
      <c r="A31" s="94" t="s">
        <v>106</v>
      </c>
      <c r="B31" s="95"/>
      <c r="C31" s="95"/>
      <c r="D31" s="95"/>
      <c r="E31" s="96"/>
      <c r="F31" s="97">
        <f>SUM(G8:G30)</f>
        <v>25974.944</v>
      </c>
      <c r="G31" s="98"/>
    </row>
    <row r="32" spans="1:7" x14ac:dyDescent="0.25">
      <c r="A32" s="3" t="s">
        <v>4</v>
      </c>
      <c r="B32" s="1" t="s">
        <v>5</v>
      </c>
      <c r="C32" s="4" t="s">
        <v>67</v>
      </c>
      <c r="D32" s="5" t="s">
        <v>6</v>
      </c>
      <c r="E32" s="2" t="s">
        <v>7</v>
      </c>
      <c r="F32" s="11" t="s">
        <v>8</v>
      </c>
      <c r="G32" s="12" t="s">
        <v>9</v>
      </c>
    </row>
    <row r="33" spans="1:7" x14ac:dyDescent="0.25">
      <c r="A33" s="99" t="s">
        <v>37</v>
      </c>
      <c r="B33" s="100"/>
      <c r="C33" s="101" t="s">
        <v>26</v>
      </c>
      <c r="D33" s="101"/>
      <c r="E33" s="101"/>
      <c r="F33" s="101"/>
      <c r="G33" s="102"/>
    </row>
    <row r="34" spans="1:7" x14ac:dyDescent="0.25">
      <c r="A34" s="99" t="s">
        <v>68</v>
      </c>
      <c r="B34" s="100"/>
      <c r="C34" s="101" t="s">
        <v>31</v>
      </c>
      <c r="D34" s="101"/>
      <c r="E34" s="101"/>
      <c r="F34" s="101"/>
      <c r="G34" s="102"/>
    </row>
    <row r="35" spans="1:7" ht="30" x14ac:dyDescent="0.25">
      <c r="A35" s="14" t="s">
        <v>69</v>
      </c>
      <c r="B35" s="8" t="s">
        <v>103</v>
      </c>
      <c r="C35" s="9" t="s">
        <v>30</v>
      </c>
      <c r="D35" s="8" t="s">
        <v>0</v>
      </c>
      <c r="E35" s="8">
        <v>220</v>
      </c>
      <c r="F35" s="13">
        <f>22.75/2</f>
        <v>11.375</v>
      </c>
      <c r="G35" s="15">
        <f>F35*E35</f>
        <v>2502.5</v>
      </c>
    </row>
    <row r="36" spans="1:7" ht="30" x14ac:dyDescent="0.25">
      <c r="A36" s="14" t="s">
        <v>72</v>
      </c>
      <c r="B36" s="8" t="s">
        <v>104</v>
      </c>
      <c r="C36" s="9" t="s">
        <v>32</v>
      </c>
      <c r="D36" s="8" t="s">
        <v>0</v>
      </c>
      <c r="E36" s="8">
        <v>10</v>
      </c>
      <c r="F36" s="13">
        <f>18.34/2</f>
        <v>9.17</v>
      </c>
      <c r="G36" s="15">
        <f>F36*E36</f>
        <v>91.7</v>
      </c>
    </row>
    <row r="37" spans="1:7" x14ac:dyDescent="0.25">
      <c r="A37" s="99" t="s">
        <v>70</v>
      </c>
      <c r="B37" s="100"/>
      <c r="C37" s="101" t="s">
        <v>33</v>
      </c>
      <c r="D37" s="101"/>
      <c r="E37" s="101"/>
      <c r="F37" s="101"/>
      <c r="G37" s="102"/>
    </row>
    <row r="38" spans="1:7" ht="30.75" thickBot="1" x14ac:dyDescent="0.3">
      <c r="A38" s="16" t="s">
        <v>71</v>
      </c>
      <c r="B38" s="17" t="s">
        <v>105</v>
      </c>
      <c r="C38" s="18" t="s">
        <v>45</v>
      </c>
      <c r="D38" s="17" t="s">
        <v>0</v>
      </c>
      <c r="E38" s="17">
        <v>10</v>
      </c>
      <c r="F38" s="19">
        <f>33.09/2</f>
        <v>16.545000000000002</v>
      </c>
      <c r="G38" s="20">
        <f>F38*E38</f>
        <v>165.45000000000002</v>
      </c>
    </row>
    <row r="39" spans="1:7" ht="15.75" thickBot="1" x14ac:dyDescent="0.3">
      <c r="A39" s="94" t="s">
        <v>106</v>
      </c>
      <c r="B39" s="95"/>
      <c r="C39" s="95"/>
      <c r="D39" s="95"/>
      <c r="E39" s="96"/>
      <c r="F39" s="97">
        <f>SUM(G35:G38)</f>
        <v>2759.6499999999996</v>
      </c>
      <c r="G39" s="98"/>
    </row>
    <row r="40" spans="1:7" x14ac:dyDescent="0.25">
      <c r="A40" s="3" t="s">
        <v>4</v>
      </c>
      <c r="B40" s="1" t="s">
        <v>5</v>
      </c>
      <c r="C40" s="4" t="s">
        <v>73</v>
      </c>
      <c r="D40" s="5" t="s">
        <v>6</v>
      </c>
      <c r="E40" s="2" t="s">
        <v>7</v>
      </c>
      <c r="F40" s="11" t="s">
        <v>8</v>
      </c>
      <c r="G40" s="12" t="s">
        <v>9</v>
      </c>
    </row>
    <row r="41" spans="1:7" x14ac:dyDescent="0.25">
      <c r="A41" s="99" t="s">
        <v>38</v>
      </c>
      <c r="B41" s="100"/>
      <c r="C41" s="101" t="s">
        <v>26</v>
      </c>
      <c r="D41" s="101"/>
      <c r="E41" s="101"/>
      <c r="F41" s="101"/>
      <c r="G41" s="102"/>
    </row>
    <row r="42" spans="1:7" x14ac:dyDescent="0.25">
      <c r="A42" s="99" t="s">
        <v>74</v>
      </c>
      <c r="B42" s="100"/>
      <c r="C42" s="101" t="s">
        <v>31</v>
      </c>
      <c r="D42" s="101"/>
      <c r="E42" s="101"/>
      <c r="F42" s="101"/>
      <c r="G42" s="102"/>
    </row>
    <row r="43" spans="1:7" ht="30" x14ac:dyDescent="0.25">
      <c r="A43" s="14" t="s">
        <v>75</v>
      </c>
      <c r="B43" s="8" t="s">
        <v>103</v>
      </c>
      <c r="C43" s="9" t="s">
        <v>30</v>
      </c>
      <c r="D43" s="8" t="s">
        <v>0</v>
      </c>
      <c r="E43" s="8">
        <v>105</v>
      </c>
      <c r="F43" s="13">
        <f>22.75/2</f>
        <v>11.375</v>
      </c>
      <c r="G43" s="15">
        <f>F43*E43</f>
        <v>1194.375</v>
      </c>
    </row>
    <row r="44" spans="1:7" x14ac:dyDescent="0.25">
      <c r="A44" s="99" t="s">
        <v>76</v>
      </c>
      <c r="B44" s="100"/>
      <c r="C44" s="101" t="s">
        <v>33</v>
      </c>
      <c r="D44" s="101"/>
      <c r="E44" s="101"/>
      <c r="F44" s="101"/>
      <c r="G44" s="102"/>
    </row>
    <row r="45" spans="1:7" ht="30.75" thickBot="1" x14ac:dyDescent="0.3">
      <c r="A45" s="16" t="s">
        <v>77</v>
      </c>
      <c r="B45" s="17" t="s">
        <v>105</v>
      </c>
      <c r="C45" s="18" t="s">
        <v>45</v>
      </c>
      <c r="D45" s="17" t="s">
        <v>0</v>
      </c>
      <c r="E45" s="17">
        <v>3.5</v>
      </c>
      <c r="F45" s="19">
        <f>33.09/2</f>
        <v>16.545000000000002</v>
      </c>
      <c r="G45" s="20">
        <f>F45*E45</f>
        <v>57.907500000000006</v>
      </c>
    </row>
    <row r="46" spans="1:7" ht="15.75" thickBot="1" x14ac:dyDescent="0.3">
      <c r="A46" s="94" t="s">
        <v>106</v>
      </c>
      <c r="B46" s="95"/>
      <c r="C46" s="95"/>
      <c r="D46" s="95"/>
      <c r="E46" s="96"/>
      <c r="F46" s="97">
        <f>SUM(G43:G45)</f>
        <v>1252.2825</v>
      </c>
      <c r="G46" s="98"/>
    </row>
    <row r="47" spans="1:7" x14ac:dyDescent="0.25">
      <c r="A47" s="3" t="s">
        <v>4</v>
      </c>
      <c r="B47" s="1" t="s">
        <v>5</v>
      </c>
      <c r="C47" s="4" t="s">
        <v>108</v>
      </c>
      <c r="D47" s="5" t="s">
        <v>6</v>
      </c>
      <c r="E47" s="2" t="s">
        <v>7</v>
      </c>
      <c r="F47" s="11" t="s">
        <v>8</v>
      </c>
      <c r="G47" s="12" t="s">
        <v>9</v>
      </c>
    </row>
    <row r="48" spans="1:7" x14ac:dyDescent="0.25">
      <c r="A48" s="99" t="s">
        <v>40</v>
      </c>
      <c r="B48" s="100"/>
      <c r="C48" s="101" t="s">
        <v>26</v>
      </c>
      <c r="D48" s="101"/>
      <c r="E48" s="101"/>
      <c r="F48" s="101"/>
      <c r="G48" s="102"/>
    </row>
    <row r="49" spans="1:7" x14ac:dyDescent="0.25">
      <c r="A49" s="99" t="s">
        <v>78</v>
      </c>
      <c r="B49" s="100"/>
      <c r="C49" s="101" t="s">
        <v>31</v>
      </c>
      <c r="D49" s="101"/>
      <c r="E49" s="101"/>
      <c r="F49" s="101"/>
      <c r="G49" s="102"/>
    </row>
    <row r="50" spans="1:7" ht="30" x14ac:dyDescent="0.25">
      <c r="A50" s="14" t="s">
        <v>79</v>
      </c>
      <c r="B50" s="8" t="s">
        <v>103</v>
      </c>
      <c r="C50" s="9" t="s">
        <v>30</v>
      </c>
      <c r="D50" s="8" t="s">
        <v>0</v>
      </c>
      <c r="E50" s="8">
        <v>55</v>
      </c>
      <c r="F50" s="13">
        <f>22.75/2</f>
        <v>11.375</v>
      </c>
      <c r="G50" s="15">
        <f>F50*E50</f>
        <v>625.625</v>
      </c>
    </row>
    <row r="51" spans="1:7" x14ac:dyDescent="0.25">
      <c r="A51" s="99" t="s">
        <v>80</v>
      </c>
      <c r="B51" s="100"/>
      <c r="C51" s="101" t="s">
        <v>33</v>
      </c>
      <c r="D51" s="101"/>
      <c r="E51" s="101"/>
      <c r="F51" s="101"/>
      <c r="G51" s="102"/>
    </row>
    <row r="52" spans="1:7" ht="30.75" thickBot="1" x14ac:dyDescent="0.3">
      <c r="A52" s="16" t="s">
        <v>81</v>
      </c>
      <c r="B52" s="17" t="s">
        <v>105</v>
      </c>
      <c r="C52" s="18" t="s">
        <v>45</v>
      </c>
      <c r="D52" s="17" t="s">
        <v>0</v>
      </c>
      <c r="E52" s="17">
        <v>7.6</v>
      </c>
      <c r="F52" s="19">
        <f>33.09/2</f>
        <v>16.545000000000002</v>
      </c>
      <c r="G52" s="20">
        <f>F52*E52</f>
        <v>125.742</v>
      </c>
    </row>
    <row r="53" spans="1:7" ht="15.75" thickBot="1" x14ac:dyDescent="0.3">
      <c r="A53" s="94" t="s">
        <v>106</v>
      </c>
      <c r="B53" s="95"/>
      <c r="C53" s="95"/>
      <c r="D53" s="95"/>
      <c r="E53" s="96"/>
      <c r="F53" s="97">
        <f>SUM(G50:G52)</f>
        <v>751.36699999999996</v>
      </c>
      <c r="G53" s="98"/>
    </row>
    <row r="54" spans="1:7" ht="25.5" x14ac:dyDescent="0.25">
      <c r="A54" s="3" t="s">
        <v>4</v>
      </c>
      <c r="B54" s="1" t="s">
        <v>5</v>
      </c>
      <c r="C54" s="4" t="s">
        <v>109</v>
      </c>
      <c r="D54" s="5" t="s">
        <v>6</v>
      </c>
      <c r="E54" s="2" t="s">
        <v>7</v>
      </c>
      <c r="F54" s="11" t="s">
        <v>8</v>
      </c>
      <c r="G54" s="12" t="s">
        <v>9</v>
      </c>
    </row>
    <row r="55" spans="1:7" x14ac:dyDescent="0.25">
      <c r="A55" s="99" t="s">
        <v>27</v>
      </c>
      <c r="B55" s="100"/>
      <c r="C55" s="101" t="s">
        <v>26</v>
      </c>
      <c r="D55" s="101"/>
      <c r="E55" s="101"/>
      <c r="F55" s="101"/>
      <c r="G55" s="102"/>
    </row>
    <row r="56" spans="1:7" x14ac:dyDescent="0.25">
      <c r="A56" s="99" t="s">
        <v>44</v>
      </c>
      <c r="B56" s="100"/>
      <c r="C56" s="101" t="s">
        <v>31</v>
      </c>
      <c r="D56" s="101"/>
      <c r="E56" s="101"/>
      <c r="F56" s="101"/>
      <c r="G56" s="102"/>
    </row>
    <row r="57" spans="1:7" ht="30" x14ac:dyDescent="0.25">
      <c r="A57" s="14" t="s">
        <v>82</v>
      </c>
      <c r="B57" s="8" t="s">
        <v>103</v>
      </c>
      <c r="C57" s="9" t="s">
        <v>30</v>
      </c>
      <c r="D57" s="8" t="s">
        <v>0</v>
      </c>
      <c r="E57" s="8">
        <v>55</v>
      </c>
      <c r="F57" s="13">
        <f>22.75/2</f>
        <v>11.375</v>
      </c>
      <c r="G57" s="15">
        <f>F57*E57</f>
        <v>625.625</v>
      </c>
    </row>
    <row r="58" spans="1:7" x14ac:dyDescent="0.25">
      <c r="A58" s="99" t="s">
        <v>84</v>
      </c>
      <c r="B58" s="100"/>
      <c r="C58" s="101" t="s">
        <v>33</v>
      </c>
      <c r="D58" s="101"/>
      <c r="E58" s="101"/>
      <c r="F58" s="101"/>
      <c r="G58" s="102"/>
    </row>
    <row r="59" spans="1:7" ht="30.75" thickBot="1" x14ac:dyDescent="0.3">
      <c r="A59" s="16" t="s">
        <v>83</v>
      </c>
      <c r="B59" s="17" t="s">
        <v>105</v>
      </c>
      <c r="C59" s="18" t="s">
        <v>45</v>
      </c>
      <c r="D59" s="17" t="s">
        <v>0</v>
      </c>
      <c r="E59" s="17">
        <v>7.6</v>
      </c>
      <c r="F59" s="19">
        <f>33.09/2</f>
        <v>16.545000000000002</v>
      </c>
      <c r="G59" s="20">
        <f>F59*E59</f>
        <v>125.742</v>
      </c>
    </row>
    <row r="60" spans="1:7" ht="15.75" thickBot="1" x14ac:dyDescent="0.3">
      <c r="A60" s="94" t="s">
        <v>106</v>
      </c>
      <c r="B60" s="95"/>
      <c r="C60" s="95"/>
      <c r="D60" s="95"/>
      <c r="E60" s="96"/>
      <c r="F60" s="97">
        <f>SUM(G57:G59)</f>
        <v>751.36699999999996</v>
      </c>
      <c r="G60" s="98"/>
    </row>
    <row r="61" spans="1:7" ht="25.5" x14ac:dyDescent="0.25">
      <c r="A61" s="3" t="s">
        <v>4</v>
      </c>
      <c r="B61" s="1" t="s">
        <v>5</v>
      </c>
      <c r="C61" s="4" t="s">
        <v>110</v>
      </c>
      <c r="D61" s="5" t="s">
        <v>6</v>
      </c>
      <c r="E61" s="2" t="s">
        <v>7</v>
      </c>
      <c r="F61" s="11" t="s">
        <v>8</v>
      </c>
      <c r="G61" s="12" t="s">
        <v>9</v>
      </c>
    </row>
    <row r="62" spans="1:7" x14ac:dyDescent="0.25">
      <c r="A62" s="99" t="s">
        <v>85</v>
      </c>
      <c r="B62" s="100"/>
      <c r="C62" s="101" t="s">
        <v>26</v>
      </c>
      <c r="D62" s="101"/>
      <c r="E62" s="101"/>
      <c r="F62" s="101"/>
      <c r="G62" s="102"/>
    </row>
    <row r="63" spans="1:7" x14ac:dyDescent="0.25">
      <c r="A63" s="99" t="s">
        <v>86</v>
      </c>
      <c r="B63" s="100"/>
      <c r="C63" s="101" t="s">
        <v>31</v>
      </c>
      <c r="D63" s="101"/>
      <c r="E63" s="101"/>
      <c r="F63" s="101"/>
      <c r="G63" s="102"/>
    </row>
    <row r="64" spans="1:7" ht="30" x14ac:dyDescent="0.25">
      <c r="A64" s="14" t="s">
        <v>87</v>
      </c>
      <c r="B64" s="8" t="s">
        <v>103</v>
      </c>
      <c r="C64" s="9" t="s">
        <v>30</v>
      </c>
      <c r="D64" s="8" t="s">
        <v>0</v>
      </c>
      <c r="E64" s="8">
        <v>55</v>
      </c>
      <c r="F64" s="13">
        <f>22.75/2</f>
        <v>11.375</v>
      </c>
      <c r="G64" s="15">
        <f>F64*E64</f>
        <v>625.625</v>
      </c>
    </row>
    <row r="65" spans="1:7" x14ac:dyDescent="0.25">
      <c r="A65" s="99" t="s">
        <v>84</v>
      </c>
      <c r="B65" s="100"/>
      <c r="C65" s="101" t="s">
        <v>33</v>
      </c>
      <c r="D65" s="101"/>
      <c r="E65" s="101"/>
      <c r="F65" s="101"/>
      <c r="G65" s="102"/>
    </row>
    <row r="66" spans="1:7" ht="30.75" thickBot="1" x14ac:dyDescent="0.3">
      <c r="A66" s="16" t="s">
        <v>88</v>
      </c>
      <c r="B66" s="17" t="s">
        <v>105</v>
      </c>
      <c r="C66" s="18" t="s">
        <v>45</v>
      </c>
      <c r="D66" s="17" t="s">
        <v>0</v>
      </c>
      <c r="E66" s="17">
        <v>7.6</v>
      </c>
      <c r="F66" s="19">
        <f>33.09/2</f>
        <v>16.545000000000002</v>
      </c>
      <c r="G66" s="20">
        <f>F66*E66</f>
        <v>125.742</v>
      </c>
    </row>
    <row r="67" spans="1:7" ht="15.75" thickBot="1" x14ac:dyDescent="0.3">
      <c r="A67" s="94" t="s">
        <v>106</v>
      </c>
      <c r="B67" s="95"/>
      <c r="C67" s="95"/>
      <c r="D67" s="95"/>
      <c r="E67" s="96"/>
      <c r="F67" s="97">
        <f>SUM(G64:G66)</f>
        <v>751.36699999999996</v>
      </c>
      <c r="G67" s="98"/>
    </row>
    <row r="68" spans="1:7" ht="25.5" x14ac:dyDescent="0.25">
      <c r="A68" s="3" t="s">
        <v>4</v>
      </c>
      <c r="B68" s="1" t="s">
        <v>5</v>
      </c>
      <c r="C68" s="4" t="s">
        <v>111</v>
      </c>
      <c r="D68" s="5" t="s">
        <v>6</v>
      </c>
      <c r="E68" s="2" t="s">
        <v>7</v>
      </c>
      <c r="F68" s="11" t="s">
        <v>8</v>
      </c>
      <c r="G68" s="12" t="s">
        <v>9</v>
      </c>
    </row>
    <row r="69" spans="1:7" x14ac:dyDescent="0.25">
      <c r="A69" s="99" t="s">
        <v>112</v>
      </c>
      <c r="B69" s="100"/>
      <c r="C69" s="101" t="s">
        <v>26</v>
      </c>
      <c r="D69" s="101"/>
      <c r="E69" s="101"/>
      <c r="F69" s="101"/>
      <c r="G69" s="102"/>
    </row>
    <row r="70" spans="1:7" x14ac:dyDescent="0.25">
      <c r="A70" s="99" t="s">
        <v>113</v>
      </c>
      <c r="B70" s="100"/>
      <c r="C70" s="101" t="s">
        <v>28</v>
      </c>
      <c r="D70" s="101"/>
      <c r="E70" s="101"/>
      <c r="F70" s="101"/>
      <c r="G70" s="102"/>
    </row>
    <row r="71" spans="1:7" ht="30" x14ac:dyDescent="0.25">
      <c r="A71" s="14" t="s">
        <v>114</v>
      </c>
      <c r="B71" s="8" t="s">
        <v>102</v>
      </c>
      <c r="C71" s="9" t="s">
        <v>29</v>
      </c>
      <c r="D71" s="8" t="s">
        <v>0</v>
      </c>
      <c r="E71" s="8">
        <v>60</v>
      </c>
      <c r="F71" s="13">
        <f>21.49/2</f>
        <v>10.744999999999999</v>
      </c>
      <c r="G71" s="15">
        <f>F71*E71</f>
        <v>644.69999999999993</v>
      </c>
    </row>
    <row r="72" spans="1:7" x14ac:dyDescent="0.25">
      <c r="A72" s="99" t="s">
        <v>115</v>
      </c>
      <c r="B72" s="100"/>
      <c r="C72" s="101" t="s">
        <v>31</v>
      </c>
      <c r="D72" s="101"/>
      <c r="E72" s="101"/>
      <c r="F72" s="101"/>
      <c r="G72" s="102"/>
    </row>
    <row r="73" spans="1:7" ht="30" x14ac:dyDescent="0.25">
      <c r="A73" s="14" t="s">
        <v>116</v>
      </c>
      <c r="B73" s="8" t="s">
        <v>103</v>
      </c>
      <c r="C73" s="9" t="s">
        <v>30</v>
      </c>
      <c r="D73" s="8" t="s">
        <v>0</v>
      </c>
      <c r="E73" s="8">
        <v>150</v>
      </c>
      <c r="F73" s="13">
        <f>22.75/2</f>
        <v>11.375</v>
      </c>
      <c r="G73" s="15">
        <f>F73*E73</f>
        <v>1706.25</v>
      </c>
    </row>
    <row r="74" spans="1:7" x14ac:dyDescent="0.25">
      <c r="A74" s="99" t="s">
        <v>117</v>
      </c>
      <c r="B74" s="100"/>
      <c r="C74" s="101" t="s">
        <v>33</v>
      </c>
      <c r="D74" s="101"/>
      <c r="E74" s="101"/>
      <c r="F74" s="101"/>
      <c r="G74" s="102"/>
    </row>
    <row r="75" spans="1:7" ht="30.75" thickBot="1" x14ac:dyDescent="0.3">
      <c r="A75" s="16" t="s">
        <v>118</v>
      </c>
      <c r="B75" s="17" t="s">
        <v>105</v>
      </c>
      <c r="C75" s="18" t="s">
        <v>45</v>
      </c>
      <c r="D75" s="17" t="s">
        <v>0</v>
      </c>
      <c r="E75" s="17">
        <v>15</v>
      </c>
      <c r="F75" s="19">
        <f>33.09/2</f>
        <v>16.545000000000002</v>
      </c>
      <c r="G75" s="20">
        <f>F75*E75</f>
        <v>248.17500000000001</v>
      </c>
    </row>
    <row r="76" spans="1:7" ht="15.75" thickBot="1" x14ac:dyDescent="0.3">
      <c r="A76" s="94" t="s">
        <v>106</v>
      </c>
      <c r="B76" s="95"/>
      <c r="C76" s="95"/>
      <c r="D76" s="95"/>
      <c r="E76" s="96"/>
      <c r="F76" s="97">
        <f>SUM(G71:G75)</f>
        <v>2599.125</v>
      </c>
      <c r="G76" s="98"/>
    </row>
    <row r="77" spans="1:7" x14ac:dyDescent="0.25">
      <c r="A77" s="3" t="s">
        <v>4</v>
      </c>
      <c r="B77" s="1" t="s">
        <v>5</v>
      </c>
      <c r="C77" s="4" t="s">
        <v>119</v>
      </c>
      <c r="D77" s="5" t="s">
        <v>6</v>
      </c>
      <c r="E77" s="2" t="s">
        <v>7</v>
      </c>
      <c r="F77" s="11" t="s">
        <v>8</v>
      </c>
      <c r="G77" s="12" t="s">
        <v>9</v>
      </c>
    </row>
    <row r="78" spans="1:7" x14ac:dyDescent="0.25">
      <c r="A78" s="99" t="s">
        <v>120</v>
      </c>
      <c r="B78" s="100"/>
      <c r="C78" s="103" t="s">
        <v>13</v>
      </c>
      <c r="D78" s="103"/>
      <c r="E78" s="103"/>
      <c r="F78" s="103"/>
      <c r="G78" s="104"/>
    </row>
    <row r="79" spans="1:7" ht="45" x14ac:dyDescent="0.25">
      <c r="A79" s="14" t="s">
        <v>121</v>
      </c>
      <c r="B79" s="8" t="s">
        <v>92</v>
      </c>
      <c r="C79" s="9" t="s">
        <v>15</v>
      </c>
      <c r="D79" s="8" t="s">
        <v>0</v>
      </c>
      <c r="E79" s="8">
        <v>60</v>
      </c>
      <c r="F79" s="13">
        <v>23.75</v>
      </c>
      <c r="G79" s="15">
        <f t="shared" ref="G79" si="3">F79*E79</f>
        <v>1425</v>
      </c>
    </row>
    <row r="80" spans="1:7" x14ac:dyDescent="0.25">
      <c r="A80" s="99" t="s">
        <v>122</v>
      </c>
      <c r="B80" s="100"/>
      <c r="C80" s="101" t="s">
        <v>26</v>
      </c>
      <c r="D80" s="101"/>
      <c r="E80" s="101"/>
      <c r="F80" s="101"/>
      <c r="G80" s="102"/>
    </row>
    <row r="81" spans="1:7" x14ac:dyDescent="0.25">
      <c r="A81" s="99" t="s">
        <v>123</v>
      </c>
      <c r="B81" s="100"/>
      <c r="C81" s="101" t="s">
        <v>31</v>
      </c>
      <c r="D81" s="101"/>
      <c r="E81" s="101"/>
      <c r="F81" s="101"/>
      <c r="G81" s="102"/>
    </row>
    <row r="82" spans="1:7" ht="30.75" thickBot="1" x14ac:dyDescent="0.3">
      <c r="A82" s="14" t="s">
        <v>124</v>
      </c>
      <c r="B82" s="8" t="s">
        <v>103</v>
      </c>
      <c r="C82" s="9" t="s">
        <v>30</v>
      </c>
      <c r="D82" s="8" t="s">
        <v>0</v>
      </c>
      <c r="E82" s="8">
        <v>160</v>
      </c>
      <c r="F82" s="13">
        <f>22.75/2</f>
        <v>11.375</v>
      </c>
      <c r="G82" s="15">
        <f>F82*E82</f>
        <v>1820</v>
      </c>
    </row>
    <row r="83" spans="1:7" ht="15.75" thickBot="1" x14ac:dyDescent="0.3">
      <c r="A83" s="94" t="s">
        <v>106</v>
      </c>
      <c r="B83" s="95"/>
      <c r="C83" s="95"/>
      <c r="D83" s="95"/>
      <c r="E83" s="96"/>
      <c r="F83" s="97">
        <f>SUM(G79:G82)</f>
        <v>3245</v>
      </c>
      <c r="G83" s="98"/>
    </row>
    <row r="84" spans="1:7" ht="15.75" thickBot="1" x14ac:dyDescent="0.3">
      <c r="A84" s="94" t="s">
        <v>10</v>
      </c>
      <c r="B84" s="95"/>
      <c r="C84" s="95"/>
      <c r="D84" s="95"/>
      <c r="E84" s="96"/>
      <c r="F84" s="97">
        <f>SUM(F83+F76+F67+F60+F53+F46+F39+F31)</f>
        <v>38085.102500000001</v>
      </c>
      <c r="G84" s="98"/>
    </row>
    <row r="85" spans="1:7" ht="15.75" thickBot="1" x14ac:dyDescent="0.3">
      <c r="A85" s="94" t="s">
        <v>146</v>
      </c>
      <c r="B85" s="95"/>
      <c r="C85" s="95"/>
      <c r="D85" s="95"/>
      <c r="E85" s="96"/>
      <c r="F85" s="97">
        <f>F84*0.2034</f>
        <v>7746.5098484999999</v>
      </c>
      <c r="G85" s="98"/>
    </row>
    <row r="86" spans="1:7" ht="15.75" thickBot="1" x14ac:dyDescent="0.3">
      <c r="A86" s="94" t="s">
        <v>147</v>
      </c>
      <c r="B86" s="95"/>
      <c r="C86" s="95"/>
      <c r="D86" s="95"/>
      <c r="E86" s="96"/>
      <c r="F86" s="97">
        <f>F84+F85</f>
        <v>45831.612348499999</v>
      </c>
      <c r="G86" s="98"/>
    </row>
    <row r="87" spans="1:7" x14ac:dyDescent="0.25">
      <c r="A87" s="143"/>
      <c r="B87" s="143"/>
      <c r="C87" s="143"/>
      <c r="D87" s="143"/>
      <c r="E87" s="143"/>
      <c r="F87" s="144"/>
      <c r="G87" s="144"/>
    </row>
    <row r="88" spans="1:7" ht="15.75" thickBot="1" x14ac:dyDescent="0.3">
      <c r="C88" s="26"/>
    </row>
    <row r="89" spans="1:7" x14ac:dyDescent="0.25">
      <c r="C89" s="92" t="s">
        <v>144</v>
      </c>
    </row>
    <row r="90" spans="1:7" x14ac:dyDescent="0.25">
      <c r="C90" s="80" t="s">
        <v>145</v>
      </c>
    </row>
  </sheetData>
  <autoFilter ref="A6:G84" xr:uid="{97926691-405D-4C47-BB85-D014D191C93B}"/>
  <mergeCells count="89">
    <mergeCell ref="A85:E85"/>
    <mergeCell ref="F85:G85"/>
    <mergeCell ref="A86:E86"/>
    <mergeCell ref="F86:G86"/>
    <mergeCell ref="A72:B72"/>
    <mergeCell ref="C72:G72"/>
    <mergeCell ref="A74:B74"/>
    <mergeCell ref="C74:G74"/>
    <mergeCell ref="A65:B65"/>
    <mergeCell ref="C65:G65"/>
    <mergeCell ref="A69:B69"/>
    <mergeCell ref="C69:G69"/>
    <mergeCell ref="A70:B70"/>
    <mergeCell ref="C70:G70"/>
    <mergeCell ref="A48:B48"/>
    <mergeCell ref="C48:G48"/>
    <mergeCell ref="A49:B49"/>
    <mergeCell ref="C49:G49"/>
    <mergeCell ref="A51:B51"/>
    <mergeCell ref="C51:G51"/>
    <mergeCell ref="A29:B29"/>
    <mergeCell ref="C29:G29"/>
    <mergeCell ref="A37:B37"/>
    <mergeCell ref="C37:G37"/>
    <mergeCell ref="A41:B41"/>
    <mergeCell ref="C41:G41"/>
    <mergeCell ref="F31:G31"/>
    <mergeCell ref="A31:E31"/>
    <mergeCell ref="A39:E39"/>
    <mergeCell ref="F39:G39"/>
    <mergeCell ref="A1:B5"/>
    <mergeCell ref="F1:G5"/>
    <mergeCell ref="C1:E1"/>
    <mergeCell ref="C2:E2"/>
    <mergeCell ref="C3:E3"/>
    <mergeCell ref="C4:E4"/>
    <mergeCell ref="C5:E5"/>
    <mergeCell ref="A23:B23"/>
    <mergeCell ref="C23:G23"/>
    <mergeCell ref="A24:B24"/>
    <mergeCell ref="C24:G24"/>
    <mergeCell ref="A26:B26"/>
    <mergeCell ref="C26:G26"/>
    <mergeCell ref="A12:B12"/>
    <mergeCell ref="A7:B7"/>
    <mergeCell ref="C12:G12"/>
    <mergeCell ref="A18:B18"/>
    <mergeCell ref="C18:G18"/>
    <mergeCell ref="C7:G7"/>
    <mergeCell ref="A9:B9"/>
    <mergeCell ref="C9:G9"/>
    <mergeCell ref="A76:E76"/>
    <mergeCell ref="F76:G76"/>
    <mergeCell ref="A78:B78"/>
    <mergeCell ref="C78:G78"/>
    <mergeCell ref="A80:B80"/>
    <mergeCell ref="C80:G80"/>
    <mergeCell ref="A53:E53"/>
    <mergeCell ref="F53:G53"/>
    <mergeCell ref="A60:E60"/>
    <mergeCell ref="F60:G60"/>
    <mergeCell ref="A67:E67"/>
    <mergeCell ref="F67:G67"/>
    <mergeCell ref="A55:B55"/>
    <mergeCell ref="C55:G55"/>
    <mergeCell ref="A56:B56"/>
    <mergeCell ref="C56:G56"/>
    <mergeCell ref="A58:B58"/>
    <mergeCell ref="C58:G58"/>
    <mergeCell ref="A62:B62"/>
    <mergeCell ref="C62:G62"/>
    <mergeCell ref="A63:B63"/>
    <mergeCell ref="C63:G63"/>
    <mergeCell ref="A46:E46"/>
    <mergeCell ref="F46:G46"/>
    <mergeCell ref="A33:B33"/>
    <mergeCell ref="C33:G33"/>
    <mergeCell ref="A34:B34"/>
    <mergeCell ref="C34:G34"/>
    <mergeCell ref="A42:B42"/>
    <mergeCell ref="C42:G42"/>
    <mergeCell ref="A44:B44"/>
    <mergeCell ref="C44:G44"/>
    <mergeCell ref="A83:E83"/>
    <mergeCell ref="F83:G83"/>
    <mergeCell ref="A84:E84"/>
    <mergeCell ref="F84:G84"/>
    <mergeCell ref="A81:B81"/>
    <mergeCell ref="C81:G81"/>
  </mergeCells>
  <pageMargins left="0.511811024" right="0.511811024" top="0.78740157499999996" bottom="0.78740157499999996" header="0.31496062000000002" footer="0.31496062000000002"/>
  <pageSetup paperSize="9" scale="7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8871A-8EC8-41CB-8C6D-A5919F823772}">
  <sheetPr>
    <pageSetUpPr fitToPage="1"/>
  </sheetPr>
  <dimension ref="A1:H47"/>
  <sheetViews>
    <sheetView zoomScaleNormal="100" workbookViewId="0">
      <selection activeCell="A36" sqref="A36:XFD36"/>
    </sheetView>
  </sheetViews>
  <sheetFormatPr defaultColWidth="9" defaultRowHeight="12.75" x14ac:dyDescent="0.2"/>
  <cols>
    <col min="1" max="1" width="6.140625" style="26" customWidth="1"/>
    <col min="2" max="2" width="55.7109375" style="26" customWidth="1"/>
    <col min="3" max="3" width="9.42578125" style="26" customWidth="1"/>
    <col min="4" max="4" width="5.7109375" style="26" customWidth="1"/>
    <col min="5" max="5" width="14.7109375" style="26" customWidth="1"/>
    <col min="6" max="8" width="25.7109375" style="26" customWidth="1"/>
    <col min="9" max="178" width="9" style="26"/>
    <col min="179" max="179" width="6.140625" style="26" customWidth="1"/>
    <col min="180" max="180" width="55.7109375" style="26" customWidth="1"/>
    <col min="181" max="181" width="9.42578125" style="26" customWidth="1"/>
    <col min="182" max="182" width="5.7109375" style="26" customWidth="1"/>
    <col min="183" max="183" width="14.7109375" style="26" customWidth="1"/>
    <col min="184" max="186" width="25.7109375" style="26" customWidth="1"/>
    <col min="187" max="187" width="14.5703125" style="26" customWidth="1"/>
    <col min="188" max="434" width="9" style="26"/>
    <col min="435" max="435" width="6.140625" style="26" customWidth="1"/>
    <col min="436" max="436" width="55.7109375" style="26" customWidth="1"/>
    <col min="437" max="437" width="9.42578125" style="26" customWidth="1"/>
    <col min="438" max="438" width="5.7109375" style="26" customWidth="1"/>
    <col min="439" max="439" width="14.7109375" style="26" customWidth="1"/>
    <col min="440" max="442" width="25.7109375" style="26" customWidth="1"/>
    <col min="443" max="443" width="14.5703125" style="26" customWidth="1"/>
    <col min="444" max="690" width="9" style="26"/>
    <col min="691" max="691" width="6.140625" style="26" customWidth="1"/>
    <col min="692" max="692" width="55.7109375" style="26" customWidth="1"/>
    <col min="693" max="693" width="9.42578125" style="26" customWidth="1"/>
    <col min="694" max="694" width="5.7109375" style="26" customWidth="1"/>
    <col min="695" max="695" width="14.7109375" style="26" customWidth="1"/>
    <col min="696" max="698" width="25.7109375" style="26" customWidth="1"/>
    <col min="699" max="699" width="14.5703125" style="26" customWidth="1"/>
    <col min="700" max="946" width="9" style="26"/>
    <col min="947" max="947" width="6.140625" style="26" customWidth="1"/>
    <col min="948" max="948" width="55.7109375" style="26" customWidth="1"/>
    <col min="949" max="949" width="9.42578125" style="26" customWidth="1"/>
    <col min="950" max="950" width="5.7109375" style="26" customWidth="1"/>
    <col min="951" max="951" width="14.7109375" style="26" customWidth="1"/>
    <col min="952" max="954" width="25.7109375" style="26" customWidth="1"/>
    <col min="955" max="955" width="14.5703125" style="26" customWidth="1"/>
    <col min="956" max="1202" width="9" style="26"/>
    <col min="1203" max="1203" width="6.140625" style="26" customWidth="1"/>
    <col min="1204" max="1204" width="55.7109375" style="26" customWidth="1"/>
    <col min="1205" max="1205" width="9.42578125" style="26" customWidth="1"/>
    <col min="1206" max="1206" width="5.7109375" style="26" customWidth="1"/>
    <col min="1207" max="1207" width="14.7109375" style="26" customWidth="1"/>
    <col min="1208" max="1210" width="25.7109375" style="26" customWidth="1"/>
    <col min="1211" max="1211" width="14.5703125" style="26" customWidth="1"/>
    <col min="1212" max="1458" width="9" style="26"/>
    <col min="1459" max="1459" width="6.140625" style="26" customWidth="1"/>
    <col min="1460" max="1460" width="55.7109375" style="26" customWidth="1"/>
    <col min="1461" max="1461" width="9.42578125" style="26" customWidth="1"/>
    <col min="1462" max="1462" width="5.7109375" style="26" customWidth="1"/>
    <col min="1463" max="1463" width="14.7109375" style="26" customWidth="1"/>
    <col min="1464" max="1466" width="25.7109375" style="26" customWidth="1"/>
    <col min="1467" max="1467" width="14.5703125" style="26" customWidth="1"/>
    <col min="1468" max="1714" width="9" style="26"/>
    <col min="1715" max="1715" width="6.140625" style="26" customWidth="1"/>
    <col min="1716" max="1716" width="55.7109375" style="26" customWidth="1"/>
    <col min="1717" max="1717" width="9.42578125" style="26" customWidth="1"/>
    <col min="1718" max="1718" width="5.7109375" style="26" customWidth="1"/>
    <col min="1719" max="1719" width="14.7109375" style="26" customWidth="1"/>
    <col min="1720" max="1722" width="25.7109375" style="26" customWidth="1"/>
    <col min="1723" max="1723" width="14.5703125" style="26" customWidth="1"/>
    <col min="1724" max="1970" width="9" style="26"/>
    <col min="1971" max="1971" width="6.140625" style="26" customWidth="1"/>
    <col min="1972" max="1972" width="55.7109375" style="26" customWidth="1"/>
    <col min="1973" max="1973" width="9.42578125" style="26" customWidth="1"/>
    <col min="1974" max="1974" width="5.7109375" style="26" customWidth="1"/>
    <col min="1975" max="1975" width="14.7109375" style="26" customWidth="1"/>
    <col min="1976" max="1978" width="25.7109375" style="26" customWidth="1"/>
    <col min="1979" max="1979" width="14.5703125" style="26" customWidth="1"/>
    <col min="1980" max="2226" width="9" style="26"/>
    <col min="2227" max="2227" width="6.140625" style="26" customWidth="1"/>
    <col min="2228" max="2228" width="55.7109375" style="26" customWidth="1"/>
    <col min="2229" max="2229" width="9.42578125" style="26" customWidth="1"/>
    <col min="2230" max="2230" width="5.7109375" style="26" customWidth="1"/>
    <col min="2231" max="2231" width="14.7109375" style="26" customWidth="1"/>
    <col min="2232" max="2234" width="25.7109375" style="26" customWidth="1"/>
    <col min="2235" max="2235" width="14.5703125" style="26" customWidth="1"/>
    <col min="2236" max="2482" width="9" style="26"/>
    <col min="2483" max="2483" width="6.140625" style="26" customWidth="1"/>
    <col min="2484" max="2484" width="55.7109375" style="26" customWidth="1"/>
    <col min="2485" max="2485" width="9.42578125" style="26" customWidth="1"/>
    <col min="2486" max="2486" width="5.7109375" style="26" customWidth="1"/>
    <col min="2487" max="2487" width="14.7109375" style="26" customWidth="1"/>
    <col min="2488" max="2490" width="25.7109375" style="26" customWidth="1"/>
    <col min="2491" max="2491" width="14.5703125" style="26" customWidth="1"/>
    <col min="2492" max="2738" width="9" style="26"/>
    <col min="2739" max="2739" width="6.140625" style="26" customWidth="1"/>
    <col min="2740" max="2740" width="55.7109375" style="26" customWidth="1"/>
    <col min="2741" max="2741" width="9.42578125" style="26" customWidth="1"/>
    <col min="2742" max="2742" width="5.7109375" style="26" customWidth="1"/>
    <col min="2743" max="2743" width="14.7109375" style="26" customWidth="1"/>
    <col min="2744" max="2746" width="25.7109375" style="26" customWidth="1"/>
    <col min="2747" max="2747" width="14.5703125" style="26" customWidth="1"/>
    <col min="2748" max="2994" width="9" style="26"/>
    <col min="2995" max="2995" width="6.140625" style="26" customWidth="1"/>
    <col min="2996" max="2996" width="55.7109375" style="26" customWidth="1"/>
    <col min="2997" max="2997" width="9.42578125" style="26" customWidth="1"/>
    <col min="2998" max="2998" width="5.7109375" style="26" customWidth="1"/>
    <col min="2999" max="2999" width="14.7109375" style="26" customWidth="1"/>
    <col min="3000" max="3002" width="25.7109375" style="26" customWidth="1"/>
    <col min="3003" max="3003" width="14.5703125" style="26" customWidth="1"/>
    <col min="3004" max="3250" width="9" style="26"/>
    <col min="3251" max="3251" width="6.140625" style="26" customWidth="1"/>
    <col min="3252" max="3252" width="55.7109375" style="26" customWidth="1"/>
    <col min="3253" max="3253" width="9.42578125" style="26" customWidth="1"/>
    <col min="3254" max="3254" width="5.7109375" style="26" customWidth="1"/>
    <col min="3255" max="3255" width="14.7109375" style="26" customWidth="1"/>
    <col min="3256" max="3258" width="25.7109375" style="26" customWidth="1"/>
    <col min="3259" max="3259" width="14.5703125" style="26" customWidth="1"/>
    <col min="3260" max="3506" width="9" style="26"/>
    <col min="3507" max="3507" width="6.140625" style="26" customWidth="1"/>
    <col min="3508" max="3508" width="55.7109375" style="26" customWidth="1"/>
    <col min="3509" max="3509" width="9.42578125" style="26" customWidth="1"/>
    <col min="3510" max="3510" width="5.7109375" style="26" customWidth="1"/>
    <col min="3511" max="3511" width="14.7109375" style="26" customWidth="1"/>
    <col min="3512" max="3514" width="25.7109375" style="26" customWidth="1"/>
    <col min="3515" max="3515" width="14.5703125" style="26" customWidth="1"/>
    <col min="3516" max="3762" width="9" style="26"/>
    <col min="3763" max="3763" width="6.140625" style="26" customWidth="1"/>
    <col min="3764" max="3764" width="55.7109375" style="26" customWidth="1"/>
    <col min="3765" max="3765" width="9.42578125" style="26" customWidth="1"/>
    <col min="3766" max="3766" width="5.7109375" style="26" customWidth="1"/>
    <col min="3767" max="3767" width="14.7109375" style="26" customWidth="1"/>
    <col min="3768" max="3770" width="25.7109375" style="26" customWidth="1"/>
    <col min="3771" max="3771" width="14.5703125" style="26" customWidth="1"/>
    <col min="3772" max="4018" width="9" style="26"/>
    <col min="4019" max="4019" width="6.140625" style="26" customWidth="1"/>
    <col min="4020" max="4020" width="55.7109375" style="26" customWidth="1"/>
    <col min="4021" max="4021" width="9.42578125" style="26" customWidth="1"/>
    <col min="4022" max="4022" width="5.7109375" style="26" customWidth="1"/>
    <col min="4023" max="4023" width="14.7109375" style="26" customWidth="1"/>
    <col min="4024" max="4026" width="25.7109375" style="26" customWidth="1"/>
    <col min="4027" max="4027" width="14.5703125" style="26" customWidth="1"/>
    <col min="4028" max="4274" width="9" style="26"/>
    <col min="4275" max="4275" width="6.140625" style="26" customWidth="1"/>
    <col min="4276" max="4276" width="55.7109375" style="26" customWidth="1"/>
    <col min="4277" max="4277" width="9.42578125" style="26" customWidth="1"/>
    <col min="4278" max="4278" width="5.7109375" style="26" customWidth="1"/>
    <col min="4279" max="4279" width="14.7109375" style="26" customWidth="1"/>
    <col min="4280" max="4282" width="25.7109375" style="26" customWidth="1"/>
    <col min="4283" max="4283" width="14.5703125" style="26" customWidth="1"/>
    <col min="4284" max="4530" width="9" style="26"/>
    <col min="4531" max="4531" width="6.140625" style="26" customWidth="1"/>
    <col min="4532" max="4532" width="55.7109375" style="26" customWidth="1"/>
    <col min="4533" max="4533" width="9.42578125" style="26" customWidth="1"/>
    <col min="4534" max="4534" width="5.7109375" style="26" customWidth="1"/>
    <col min="4535" max="4535" width="14.7109375" style="26" customWidth="1"/>
    <col min="4536" max="4538" width="25.7109375" style="26" customWidth="1"/>
    <col min="4539" max="4539" width="14.5703125" style="26" customWidth="1"/>
    <col min="4540" max="4786" width="9" style="26"/>
    <col min="4787" max="4787" width="6.140625" style="26" customWidth="1"/>
    <col min="4788" max="4788" width="55.7109375" style="26" customWidth="1"/>
    <col min="4789" max="4789" width="9.42578125" style="26" customWidth="1"/>
    <col min="4790" max="4790" width="5.7109375" style="26" customWidth="1"/>
    <col min="4791" max="4791" width="14.7109375" style="26" customWidth="1"/>
    <col min="4792" max="4794" width="25.7109375" style="26" customWidth="1"/>
    <col min="4795" max="4795" width="14.5703125" style="26" customWidth="1"/>
    <col min="4796" max="5042" width="9" style="26"/>
    <col min="5043" max="5043" width="6.140625" style="26" customWidth="1"/>
    <col min="5044" max="5044" width="55.7109375" style="26" customWidth="1"/>
    <col min="5045" max="5045" width="9.42578125" style="26" customWidth="1"/>
    <col min="5046" max="5046" width="5.7109375" style="26" customWidth="1"/>
    <col min="5047" max="5047" width="14.7109375" style="26" customWidth="1"/>
    <col min="5048" max="5050" width="25.7109375" style="26" customWidth="1"/>
    <col min="5051" max="5051" width="14.5703125" style="26" customWidth="1"/>
    <col min="5052" max="5298" width="9" style="26"/>
    <col min="5299" max="5299" width="6.140625" style="26" customWidth="1"/>
    <col min="5300" max="5300" width="55.7109375" style="26" customWidth="1"/>
    <col min="5301" max="5301" width="9.42578125" style="26" customWidth="1"/>
    <col min="5302" max="5302" width="5.7109375" style="26" customWidth="1"/>
    <col min="5303" max="5303" width="14.7109375" style="26" customWidth="1"/>
    <col min="5304" max="5306" width="25.7109375" style="26" customWidth="1"/>
    <col min="5307" max="5307" width="14.5703125" style="26" customWidth="1"/>
    <col min="5308" max="5554" width="9" style="26"/>
    <col min="5555" max="5555" width="6.140625" style="26" customWidth="1"/>
    <col min="5556" max="5556" width="55.7109375" style="26" customWidth="1"/>
    <col min="5557" max="5557" width="9.42578125" style="26" customWidth="1"/>
    <col min="5558" max="5558" width="5.7109375" style="26" customWidth="1"/>
    <col min="5559" max="5559" width="14.7109375" style="26" customWidth="1"/>
    <col min="5560" max="5562" width="25.7109375" style="26" customWidth="1"/>
    <col min="5563" max="5563" width="14.5703125" style="26" customWidth="1"/>
    <col min="5564" max="5810" width="9" style="26"/>
    <col min="5811" max="5811" width="6.140625" style="26" customWidth="1"/>
    <col min="5812" max="5812" width="55.7109375" style="26" customWidth="1"/>
    <col min="5813" max="5813" width="9.42578125" style="26" customWidth="1"/>
    <col min="5814" max="5814" width="5.7109375" style="26" customWidth="1"/>
    <col min="5815" max="5815" width="14.7109375" style="26" customWidth="1"/>
    <col min="5816" max="5818" width="25.7109375" style="26" customWidth="1"/>
    <col min="5819" max="5819" width="14.5703125" style="26" customWidth="1"/>
    <col min="5820" max="6066" width="9" style="26"/>
    <col min="6067" max="6067" width="6.140625" style="26" customWidth="1"/>
    <col min="6068" max="6068" width="55.7109375" style="26" customWidth="1"/>
    <col min="6069" max="6069" width="9.42578125" style="26" customWidth="1"/>
    <col min="6070" max="6070" width="5.7109375" style="26" customWidth="1"/>
    <col min="6071" max="6071" width="14.7109375" style="26" customWidth="1"/>
    <col min="6072" max="6074" width="25.7109375" style="26" customWidth="1"/>
    <col min="6075" max="6075" width="14.5703125" style="26" customWidth="1"/>
    <col min="6076" max="6322" width="9" style="26"/>
    <col min="6323" max="6323" width="6.140625" style="26" customWidth="1"/>
    <col min="6324" max="6324" width="55.7109375" style="26" customWidth="1"/>
    <col min="6325" max="6325" width="9.42578125" style="26" customWidth="1"/>
    <col min="6326" max="6326" width="5.7109375" style="26" customWidth="1"/>
    <col min="6327" max="6327" width="14.7109375" style="26" customWidth="1"/>
    <col min="6328" max="6330" width="25.7109375" style="26" customWidth="1"/>
    <col min="6331" max="6331" width="14.5703125" style="26" customWidth="1"/>
    <col min="6332" max="6578" width="9" style="26"/>
    <col min="6579" max="6579" width="6.140625" style="26" customWidth="1"/>
    <col min="6580" max="6580" width="55.7109375" style="26" customWidth="1"/>
    <col min="6581" max="6581" width="9.42578125" style="26" customWidth="1"/>
    <col min="6582" max="6582" width="5.7109375" style="26" customWidth="1"/>
    <col min="6583" max="6583" width="14.7109375" style="26" customWidth="1"/>
    <col min="6584" max="6586" width="25.7109375" style="26" customWidth="1"/>
    <col min="6587" max="6587" width="14.5703125" style="26" customWidth="1"/>
    <col min="6588" max="6834" width="9" style="26"/>
    <col min="6835" max="6835" width="6.140625" style="26" customWidth="1"/>
    <col min="6836" max="6836" width="55.7109375" style="26" customWidth="1"/>
    <col min="6837" max="6837" width="9.42578125" style="26" customWidth="1"/>
    <col min="6838" max="6838" width="5.7109375" style="26" customWidth="1"/>
    <col min="6839" max="6839" width="14.7109375" style="26" customWidth="1"/>
    <col min="6840" max="6842" width="25.7109375" style="26" customWidth="1"/>
    <col min="6843" max="6843" width="14.5703125" style="26" customWidth="1"/>
    <col min="6844" max="7090" width="9" style="26"/>
    <col min="7091" max="7091" width="6.140625" style="26" customWidth="1"/>
    <col min="7092" max="7092" width="55.7109375" style="26" customWidth="1"/>
    <col min="7093" max="7093" width="9.42578125" style="26" customWidth="1"/>
    <col min="7094" max="7094" width="5.7109375" style="26" customWidth="1"/>
    <col min="7095" max="7095" width="14.7109375" style="26" customWidth="1"/>
    <col min="7096" max="7098" width="25.7109375" style="26" customWidth="1"/>
    <col min="7099" max="7099" width="14.5703125" style="26" customWidth="1"/>
    <col min="7100" max="7346" width="9" style="26"/>
    <col min="7347" max="7347" width="6.140625" style="26" customWidth="1"/>
    <col min="7348" max="7348" width="55.7109375" style="26" customWidth="1"/>
    <col min="7349" max="7349" width="9.42578125" style="26" customWidth="1"/>
    <col min="7350" max="7350" width="5.7109375" style="26" customWidth="1"/>
    <col min="7351" max="7351" width="14.7109375" style="26" customWidth="1"/>
    <col min="7352" max="7354" width="25.7109375" style="26" customWidth="1"/>
    <col min="7355" max="7355" width="14.5703125" style="26" customWidth="1"/>
    <col min="7356" max="7602" width="9" style="26"/>
    <col min="7603" max="7603" width="6.140625" style="26" customWidth="1"/>
    <col min="7604" max="7604" width="55.7109375" style="26" customWidth="1"/>
    <col min="7605" max="7605" width="9.42578125" style="26" customWidth="1"/>
    <col min="7606" max="7606" width="5.7109375" style="26" customWidth="1"/>
    <col min="7607" max="7607" width="14.7109375" style="26" customWidth="1"/>
    <col min="7608" max="7610" width="25.7109375" style="26" customWidth="1"/>
    <col min="7611" max="7611" width="14.5703125" style="26" customWidth="1"/>
    <col min="7612" max="7858" width="9" style="26"/>
    <col min="7859" max="7859" width="6.140625" style="26" customWidth="1"/>
    <col min="7860" max="7860" width="55.7109375" style="26" customWidth="1"/>
    <col min="7861" max="7861" width="9.42578125" style="26" customWidth="1"/>
    <col min="7862" max="7862" width="5.7109375" style="26" customWidth="1"/>
    <col min="7863" max="7863" width="14.7109375" style="26" customWidth="1"/>
    <col min="7864" max="7866" width="25.7109375" style="26" customWidth="1"/>
    <col min="7867" max="7867" width="14.5703125" style="26" customWidth="1"/>
    <col min="7868" max="8114" width="9" style="26"/>
    <col min="8115" max="8115" width="6.140625" style="26" customWidth="1"/>
    <col min="8116" max="8116" width="55.7109375" style="26" customWidth="1"/>
    <col min="8117" max="8117" width="9.42578125" style="26" customWidth="1"/>
    <col min="8118" max="8118" width="5.7109375" style="26" customWidth="1"/>
    <col min="8119" max="8119" width="14.7109375" style="26" customWidth="1"/>
    <col min="8120" max="8122" width="25.7109375" style="26" customWidth="1"/>
    <col min="8123" max="8123" width="14.5703125" style="26" customWidth="1"/>
    <col min="8124" max="8370" width="9" style="26"/>
    <col min="8371" max="8371" width="6.140625" style="26" customWidth="1"/>
    <col min="8372" max="8372" width="55.7109375" style="26" customWidth="1"/>
    <col min="8373" max="8373" width="9.42578125" style="26" customWidth="1"/>
    <col min="8374" max="8374" width="5.7109375" style="26" customWidth="1"/>
    <col min="8375" max="8375" width="14.7109375" style="26" customWidth="1"/>
    <col min="8376" max="8378" width="25.7109375" style="26" customWidth="1"/>
    <col min="8379" max="8379" width="14.5703125" style="26" customWidth="1"/>
    <col min="8380" max="8626" width="9" style="26"/>
    <col min="8627" max="8627" width="6.140625" style="26" customWidth="1"/>
    <col min="8628" max="8628" width="55.7109375" style="26" customWidth="1"/>
    <col min="8629" max="8629" width="9.42578125" style="26" customWidth="1"/>
    <col min="8630" max="8630" width="5.7109375" style="26" customWidth="1"/>
    <col min="8631" max="8631" width="14.7109375" style="26" customWidth="1"/>
    <col min="8632" max="8634" width="25.7109375" style="26" customWidth="1"/>
    <col min="8635" max="8635" width="14.5703125" style="26" customWidth="1"/>
    <col min="8636" max="8882" width="9" style="26"/>
    <col min="8883" max="8883" width="6.140625" style="26" customWidth="1"/>
    <col min="8884" max="8884" width="55.7109375" style="26" customWidth="1"/>
    <col min="8885" max="8885" width="9.42578125" style="26" customWidth="1"/>
    <col min="8886" max="8886" width="5.7109375" style="26" customWidth="1"/>
    <col min="8887" max="8887" width="14.7109375" style="26" customWidth="1"/>
    <col min="8888" max="8890" width="25.7109375" style="26" customWidth="1"/>
    <col min="8891" max="8891" width="14.5703125" style="26" customWidth="1"/>
    <col min="8892" max="9138" width="9" style="26"/>
    <col min="9139" max="9139" width="6.140625" style="26" customWidth="1"/>
    <col min="9140" max="9140" width="55.7109375" style="26" customWidth="1"/>
    <col min="9141" max="9141" width="9.42578125" style="26" customWidth="1"/>
    <col min="9142" max="9142" width="5.7109375" style="26" customWidth="1"/>
    <col min="9143" max="9143" width="14.7109375" style="26" customWidth="1"/>
    <col min="9144" max="9146" width="25.7109375" style="26" customWidth="1"/>
    <col min="9147" max="9147" width="14.5703125" style="26" customWidth="1"/>
    <col min="9148" max="9394" width="9" style="26"/>
    <col min="9395" max="9395" width="6.140625" style="26" customWidth="1"/>
    <col min="9396" max="9396" width="55.7109375" style="26" customWidth="1"/>
    <col min="9397" max="9397" width="9.42578125" style="26" customWidth="1"/>
    <col min="9398" max="9398" width="5.7109375" style="26" customWidth="1"/>
    <col min="9399" max="9399" width="14.7109375" style="26" customWidth="1"/>
    <col min="9400" max="9402" width="25.7109375" style="26" customWidth="1"/>
    <col min="9403" max="9403" width="14.5703125" style="26" customWidth="1"/>
    <col min="9404" max="9650" width="9" style="26"/>
    <col min="9651" max="9651" width="6.140625" style="26" customWidth="1"/>
    <col min="9652" max="9652" width="55.7109375" style="26" customWidth="1"/>
    <col min="9653" max="9653" width="9.42578125" style="26" customWidth="1"/>
    <col min="9654" max="9654" width="5.7109375" style="26" customWidth="1"/>
    <col min="9655" max="9655" width="14.7109375" style="26" customWidth="1"/>
    <col min="9656" max="9658" width="25.7109375" style="26" customWidth="1"/>
    <col min="9659" max="9659" width="14.5703125" style="26" customWidth="1"/>
    <col min="9660" max="9906" width="9" style="26"/>
    <col min="9907" max="9907" width="6.140625" style="26" customWidth="1"/>
    <col min="9908" max="9908" width="55.7109375" style="26" customWidth="1"/>
    <col min="9909" max="9909" width="9.42578125" style="26" customWidth="1"/>
    <col min="9910" max="9910" width="5.7109375" style="26" customWidth="1"/>
    <col min="9911" max="9911" width="14.7109375" style="26" customWidth="1"/>
    <col min="9912" max="9914" width="25.7109375" style="26" customWidth="1"/>
    <col min="9915" max="9915" width="14.5703125" style="26" customWidth="1"/>
    <col min="9916" max="10162" width="9" style="26"/>
    <col min="10163" max="10163" width="6.140625" style="26" customWidth="1"/>
    <col min="10164" max="10164" width="55.7109375" style="26" customWidth="1"/>
    <col min="10165" max="10165" width="9.42578125" style="26" customWidth="1"/>
    <col min="10166" max="10166" width="5.7109375" style="26" customWidth="1"/>
    <col min="10167" max="10167" width="14.7109375" style="26" customWidth="1"/>
    <col min="10168" max="10170" width="25.7109375" style="26" customWidth="1"/>
    <col min="10171" max="10171" width="14.5703125" style="26" customWidth="1"/>
    <col min="10172" max="10418" width="9" style="26"/>
    <col min="10419" max="10419" width="6.140625" style="26" customWidth="1"/>
    <col min="10420" max="10420" width="55.7109375" style="26" customWidth="1"/>
    <col min="10421" max="10421" width="9.42578125" style="26" customWidth="1"/>
    <col min="10422" max="10422" width="5.7109375" style="26" customWidth="1"/>
    <col min="10423" max="10423" width="14.7109375" style="26" customWidth="1"/>
    <col min="10424" max="10426" width="25.7109375" style="26" customWidth="1"/>
    <col min="10427" max="10427" width="14.5703125" style="26" customWidth="1"/>
    <col min="10428" max="10674" width="9" style="26"/>
    <col min="10675" max="10675" width="6.140625" style="26" customWidth="1"/>
    <col min="10676" max="10676" width="55.7109375" style="26" customWidth="1"/>
    <col min="10677" max="10677" width="9.42578125" style="26" customWidth="1"/>
    <col min="10678" max="10678" width="5.7109375" style="26" customWidth="1"/>
    <col min="10679" max="10679" width="14.7109375" style="26" customWidth="1"/>
    <col min="10680" max="10682" width="25.7109375" style="26" customWidth="1"/>
    <col min="10683" max="10683" width="14.5703125" style="26" customWidth="1"/>
    <col min="10684" max="10930" width="9" style="26"/>
    <col min="10931" max="10931" width="6.140625" style="26" customWidth="1"/>
    <col min="10932" max="10932" width="55.7109375" style="26" customWidth="1"/>
    <col min="10933" max="10933" width="9.42578125" style="26" customWidth="1"/>
    <col min="10934" max="10934" width="5.7109375" style="26" customWidth="1"/>
    <col min="10935" max="10935" width="14.7109375" style="26" customWidth="1"/>
    <col min="10936" max="10938" width="25.7109375" style="26" customWidth="1"/>
    <col min="10939" max="10939" width="14.5703125" style="26" customWidth="1"/>
    <col min="10940" max="11186" width="9" style="26"/>
    <col min="11187" max="11187" width="6.140625" style="26" customWidth="1"/>
    <col min="11188" max="11188" width="55.7109375" style="26" customWidth="1"/>
    <col min="11189" max="11189" width="9.42578125" style="26" customWidth="1"/>
    <col min="11190" max="11190" width="5.7109375" style="26" customWidth="1"/>
    <col min="11191" max="11191" width="14.7109375" style="26" customWidth="1"/>
    <col min="11192" max="11194" width="25.7109375" style="26" customWidth="1"/>
    <col min="11195" max="11195" width="14.5703125" style="26" customWidth="1"/>
    <col min="11196" max="11442" width="9" style="26"/>
    <col min="11443" max="11443" width="6.140625" style="26" customWidth="1"/>
    <col min="11444" max="11444" width="55.7109375" style="26" customWidth="1"/>
    <col min="11445" max="11445" width="9.42578125" style="26" customWidth="1"/>
    <col min="11446" max="11446" width="5.7109375" style="26" customWidth="1"/>
    <col min="11447" max="11447" width="14.7109375" style="26" customWidth="1"/>
    <col min="11448" max="11450" width="25.7109375" style="26" customWidth="1"/>
    <col min="11451" max="11451" width="14.5703125" style="26" customWidth="1"/>
    <col min="11452" max="11698" width="9" style="26"/>
    <col min="11699" max="11699" width="6.140625" style="26" customWidth="1"/>
    <col min="11700" max="11700" width="55.7109375" style="26" customWidth="1"/>
    <col min="11701" max="11701" width="9.42578125" style="26" customWidth="1"/>
    <col min="11702" max="11702" width="5.7109375" style="26" customWidth="1"/>
    <col min="11703" max="11703" width="14.7109375" style="26" customWidth="1"/>
    <col min="11704" max="11706" width="25.7109375" style="26" customWidth="1"/>
    <col min="11707" max="11707" width="14.5703125" style="26" customWidth="1"/>
    <col min="11708" max="11954" width="9" style="26"/>
    <col min="11955" max="11955" width="6.140625" style="26" customWidth="1"/>
    <col min="11956" max="11956" width="55.7109375" style="26" customWidth="1"/>
    <col min="11957" max="11957" width="9.42578125" style="26" customWidth="1"/>
    <col min="11958" max="11958" width="5.7109375" style="26" customWidth="1"/>
    <col min="11959" max="11959" width="14.7109375" style="26" customWidth="1"/>
    <col min="11960" max="11962" width="25.7109375" style="26" customWidth="1"/>
    <col min="11963" max="11963" width="14.5703125" style="26" customWidth="1"/>
    <col min="11964" max="12210" width="9" style="26"/>
    <col min="12211" max="12211" width="6.140625" style="26" customWidth="1"/>
    <col min="12212" max="12212" width="55.7109375" style="26" customWidth="1"/>
    <col min="12213" max="12213" width="9.42578125" style="26" customWidth="1"/>
    <col min="12214" max="12214" width="5.7109375" style="26" customWidth="1"/>
    <col min="12215" max="12215" width="14.7109375" style="26" customWidth="1"/>
    <col min="12216" max="12218" width="25.7109375" style="26" customWidth="1"/>
    <col min="12219" max="12219" width="14.5703125" style="26" customWidth="1"/>
    <col min="12220" max="12466" width="9" style="26"/>
    <col min="12467" max="12467" width="6.140625" style="26" customWidth="1"/>
    <col min="12468" max="12468" width="55.7109375" style="26" customWidth="1"/>
    <col min="12469" max="12469" width="9.42578125" style="26" customWidth="1"/>
    <col min="12470" max="12470" width="5.7109375" style="26" customWidth="1"/>
    <col min="12471" max="12471" width="14.7109375" style="26" customWidth="1"/>
    <col min="12472" max="12474" width="25.7109375" style="26" customWidth="1"/>
    <col min="12475" max="12475" width="14.5703125" style="26" customWidth="1"/>
    <col min="12476" max="12722" width="9" style="26"/>
    <col min="12723" max="12723" width="6.140625" style="26" customWidth="1"/>
    <col min="12724" max="12724" width="55.7109375" style="26" customWidth="1"/>
    <col min="12725" max="12725" width="9.42578125" style="26" customWidth="1"/>
    <col min="12726" max="12726" width="5.7109375" style="26" customWidth="1"/>
    <col min="12727" max="12727" width="14.7109375" style="26" customWidth="1"/>
    <col min="12728" max="12730" width="25.7109375" style="26" customWidth="1"/>
    <col min="12731" max="12731" width="14.5703125" style="26" customWidth="1"/>
    <col min="12732" max="12978" width="9" style="26"/>
    <col min="12979" max="12979" width="6.140625" style="26" customWidth="1"/>
    <col min="12980" max="12980" width="55.7109375" style="26" customWidth="1"/>
    <col min="12981" max="12981" width="9.42578125" style="26" customWidth="1"/>
    <col min="12982" max="12982" width="5.7109375" style="26" customWidth="1"/>
    <col min="12983" max="12983" width="14.7109375" style="26" customWidth="1"/>
    <col min="12984" max="12986" width="25.7109375" style="26" customWidth="1"/>
    <col min="12987" max="12987" width="14.5703125" style="26" customWidth="1"/>
    <col min="12988" max="13234" width="9" style="26"/>
    <col min="13235" max="13235" width="6.140625" style="26" customWidth="1"/>
    <col min="13236" max="13236" width="55.7109375" style="26" customWidth="1"/>
    <col min="13237" max="13237" width="9.42578125" style="26" customWidth="1"/>
    <col min="13238" max="13238" width="5.7109375" style="26" customWidth="1"/>
    <col min="13239" max="13239" width="14.7109375" style="26" customWidth="1"/>
    <col min="13240" max="13242" width="25.7109375" style="26" customWidth="1"/>
    <col min="13243" max="13243" width="14.5703125" style="26" customWidth="1"/>
    <col min="13244" max="13490" width="9" style="26"/>
    <col min="13491" max="13491" width="6.140625" style="26" customWidth="1"/>
    <col min="13492" max="13492" width="55.7109375" style="26" customWidth="1"/>
    <col min="13493" max="13493" width="9.42578125" style="26" customWidth="1"/>
    <col min="13494" max="13494" width="5.7109375" style="26" customWidth="1"/>
    <col min="13495" max="13495" width="14.7109375" style="26" customWidth="1"/>
    <col min="13496" max="13498" width="25.7109375" style="26" customWidth="1"/>
    <col min="13499" max="13499" width="14.5703125" style="26" customWidth="1"/>
    <col min="13500" max="13746" width="9" style="26"/>
    <col min="13747" max="13747" width="6.140625" style="26" customWidth="1"/>
    <col min="13748" max="13748" width="55.7109375" style="26" customWidth="1"/>
    <col min="13749" max="13749" width="9.42578125" style="26" customWidth="1"/>
    <col min="13750" max="13750" width="5.7109375" style="26" customWidth="1"/>
    <col min="13751" max="13751" width="14.7109375" style="26" customWidth="1"/>
    <col min="13752" max="13754" width="25.7109375" style="26" customWidth="1"/>
    <col min="13755" max="13755" width="14.5703125" style="26" customWidth="1"/>
    <col min="13756" max="14002" width="9" style="26"/>
    <col min="14003" max="14003" width="6.140625" style="26" customWidth="1"/>
    <col min="14004" max="14004" width="55.7109375" style="26" customWidth="1"/>
    <col min="14005" max="14005" width="9.42578125" style="26" customWidth="1"/>
    <col min="14006" max="14006" width="5.7109375" style="26" customWidth="1"/>
    <col min="14007" max="14007" width="14.7109375" style="26" customWidth="1"/>
    <col min="14008" max="14010" width="25.7109375" style="26" customWidth="1"/>
    <col min="14011" max="14011" width="14.5703125" style="26" customWidth="1"/>
    <col min="14012" max="14258" width="9" style="26"/>
    <col min="14259" max="14259" width="6.140625" style="26" customWidth="1"/>
    <col min="14260" max="14260" width="55.7109375" style="26" customWidth="1"/>
    <col min="14261" max="14261" width="9.42578125" style="26" customWidth="1"/>
    <col min="14262" max="14262" width="5.7109375" style="26" customWidth="1"/>
    <col min="14263" max="14263" width="14.7109375" style="26" customWidth="1"/>
    <col min="14264" max="14266" width="25.7109375" style="26" customWidth="1"/>
    <col min="14267" max="14267" width="14.5703125" style="26" customWidth="1"/>
    <col min="14268" max="14514" width="9" style="26"/>
    <col min="14515" max="14515" width="6.140625" style="26" customWidth="1"/>
    <col min="14516" max="14516" width="55.7109375" style="26" customWidth="1"/>
    <col min="14517" max="14517" width="9.42578125" style="26" customWidth="1"/>
    <col min="14518" max="14518" width="5.7109375" style="26" customWidth="1"/>
    <col min="14519" max="14519" width="14.7109375" style="26" customWidth="1"/>
    <col min="14520" max="14522" width="25.7109375" style="26" customWidth="1"/>
    <col min="14523" max="14523" width="14.5703125" style="26" customWidth="1"/>
    <col min="14524" max="14770" width="9" style="26"/>
    <col min="14771" max="14771" width="6.140625" style="26" customWidth="1"/>
    <col min="14772" max="14772" width="55.7109375" style="26" customWidth="1"/>
    <col min="14773" max="14773" width="9.42578125" style="26" customWidth="1"/>
    <col min="14774" max="14774" width="5.7109375" style="26" customWidth="1"/>
    <col min="14775" max="14775" width="14.7109375" style="26" customWidth="1"/>
    <col min="14776" max="14778" width="25.7109375" style="26" customWidth="1"/>
    <col min="14779" max="14779" width="14.5703125" style="26" customWidth="1"/>
    <col min="14780" max="15026" width="9" style="26"/>
    <col min="15027" max="15027" width="6.140625" style="26" customWidth="1"/>
    <col min="15028" max="15028" width="55.7109375" style="26" customWidth="1"/>
    <col min="15029" max="15029" width="9.42578125" style="26" customWidth="1"/>
    <col min="15030" max="15030" width="5.7109375" style="26" customWidth="1"/>
    <col min="15031" max="15031" width="14.7109375" style="26" customWidth="1"/>
    <col min="15032" max="15034" width="25.7109375" style="26" customWidth="1"/>
    <col min="15035" max="15035" width="14.5703125" style="26" customWidth="1"/>
    <col min="15036" max="15282" width="9" style="26"/>
    <col min="15283" max="15283" width="6.140625" style="26" customWidth="1"/>
    <col min="15284" max="15284" width="55.7109375" style="26" customWidth="1"/>
    <col min="15285" max="15285" width="9.42578125" style="26" customWidth="1"/>
    <col min="15286" max="15286" width="5.7109375" style="26" customWidth="1"/>
    <col min="15287" max="15287" width="14.7109375" style="26" customWidth="1"/>
    <col min="15288" max="15290" width="25.7109375" style="26" customWidth="1"/>
    <col min="15291" max="15291" width="14.5703125" style="26" customWidth="1"/>
    <col min="15292" max="15538" width="9" style="26"/>
    <col min="15539" max="15539" width="6.140625" style="26" customWidth="1"/>
    <col min="15540" max="15540" width="55.7109375" style="26" customWidth="1"/>
    <col min="15541" max="15541" width="9.42578125" style="26" customWidth="1"/>
    <col min="15542" max="15542" width="5.7109375" style="26" customWidth="1"/>
    <col min="15543" max="15543" width="14.7109375" style="26" customWidth="1"/>
    <col min="15544" max="15546" width="25.7109375" style="26" customWidth="1"/>
    <col min="15547" max="15547" width="14.5703125" style="26" customWidth="1"/>
    <col min="15548" max="15794" width="9" style="26"/>
    <col min="15795" max="15795" width="6.140625" style="26" customWidth="1"/>
    <col min="15796" max="15796" width="55.7109375" style="26" customWidth="1"/>
    <col min="15797" max="15797" width="9.42578125" style="26" customWidth="1"/>
    <col min="15798" max="15798" width="5.7109375" style="26" customWidth="1"/>
    <col min="15799" max="15799" width="14.7109375" style="26" customWidth="1"/>
    <col min="15800" max="15802" width="25.7109375" style="26" customWidth="1"/>
    <col min="15803" max="15803" width="14.5703125" style="26" customWidth="1"/>
    <col min="15804" max="16050" width="9" style="26"/>
    <col min="16051" max="16051" width="6.140625" style="26" customWidth="1"/>
    <col min="16052" max="16052" width="55.7109375" style="26" customWidth="1"/>
    <col min="16053" max="16053" width="9.42578125" style="26" customWidth="1"/>
    <col min="16054" max="16054" width="5.7109375" style="26" customWidth="1"/>
    <col min="16055" max="16055" width="14.7109375" style="26" customWidth="1"/>
    <col min="16056" max="16058" width="25.7109375" style="26" customWidth="1"/>
    <col min="16059" max="16059" width="14.5703125" style="26" customWidth="1"/>
    <col min="16060" max="16384" width="9" style="26"/>
  </cols>
  <sheetData>
    <row r="1" spans="1:8" ht="20.100000000000001" customHeight="1" thickTop="1" x14ac:dyDescent="0.3">
      <c r="A1" s="22"/>
      <c r="B1" s="23"/>
      <c r="C1" s="24"/>
      <c r="D1" s="25"/>
      <c r="E1" s="24"/>
      <c r="F1" s="127" t="s">
        <v>125</v>
      </c>
      <c r="G1" s="128"/>
      <c r="H1" s="129"/>
    </row>
    <row r="2" spans="1:8" ht="18" customHeight="1" x14ac:dyDescent="0.25">
      <c r="A2" s="27"/>
      <c r="B2" s="134" t="s">
        <v>126</v>
      </c>
      <c r="C2" s="134"/>
      <c r="D2" s="83"/>
      <c r="E2" s="83"/>
      <c r="F2" s="28" t="s">
        <v>127</v>
      </c>
      <c r="G2"/>
      <c r="H2" s="29"/>
    </row>
    <row r="3" spans="1:8" ht="18" customHeight="1" x14ac:dyDescent="0.25">
      <c r="A3" s="27"/>
      <c r="B3" s="135" t="s">
        <v>128</v>
      </c>
      <c r="C3" s="135"/>
      <c r="D3" s="84"/>
      <c r="E3" s="84"/>
      <c r="F3" s="28" t="s">
        <v>142</v>
      </c>
      <c r="G3"/>
      <c r="H3" s="29"/>
    </row>
    <row r="4" spans="1:8" ht="18" customHeight="1" thickBot="1" x14ac:dyDescent="0.25">
      <c r="A4" s="27"/>
      <c r="B4" s="30"/>
      <c r="C4" s="30"/>
      <c r="D4" s="30"/>
      <c r="E4" s="30"/>
      <c r="F4" s="130" t="s">
        <v>129</v>
      </c>
      <c r="G4" s="131"/>
      <c r="H4" s="132"/>
    </row>
    <row r="5" spans="1:8" ht="15" thickTop="1" x14ac:dyDescent="0.2">
      <c r="A5" s="31" t="s">
        <v>4</v>
      </c>
      <c r="B5" s="32" t="s">
        <v>130</v>
      </c>
      <c r="C5" s="33" t="s">
        <v>7</v>
      </c>
      <c r="D5" s="31" t="s">
        <v>131</v>
      </c>
      <c r="E5" s="33" t="s">
        <v>132</v>
      </c>
      <c r="F5" s="133" t="s">
        <v>133</v>
      </c>
      <c r="G5" s="133"/>
      <c r="H5" s="34" t="s">
        <v>10</v>
      </c>
    </row>
    <row r="6" spans="1:8" ht="15" thickBot="1" x14ac:dyDescent="0.25">
      <c r="A6" s="35"/>
      <c r="B6" s="36" t="s">
        <v>134</v>
      </c>
      <c r="C6" s="37"/>
      <c r="D6" s="38"/>
      <c r="E6" s="37" t="s">
        <v>135</v>
      </c>
      <c r="F6" s="136" t="s">
        <v>136</v>
      </c>
      <c r="G6" s="136"/>
      <c r="H6" s="39" t="s">
        <v>135</v>
      </c>
    </row>
    <row r="7" spans="1:8" ht="17.25" thickTop="1" thickBot="1" x14ac:dyDescent="0.3">
      <c r="A7" s="40"/>
      <c r="B7" s="41" t="s">
        <v>137</v>
      </c>
      <c r="C7" s="42"/>
      <c r="D7" s="43"/>
      <c r="E7" s="44"/>
      <c r="F7" s="45" t="s">
        <v>138</v>
      </c>
      <c r="G7" s="46" t="s">
        <v>139</v>
      </c>
      <c r="H7" s="47"/>
    </row>
    <row r="8" spans="1:8" ht="14.1" customHeight="1" thickTop="1" x14ac:dyDescent="0.2">
      <c r="A8" s="48"/>
      <c r="B8" s="49" t="s">
        <v>143</v>
      </c>
      <c r="C8" s="50"/>
      <c r="D8" s="51"/>
      <c r="E8" s="52"/>
      <c r="F8" s="53"/>
      <c r="G8" s="54"/>
      <c r="H8" s="55"/>
    </row>
    <row r="9" spans="1:8" s="63" customFormat="1" ht="12.6" customHeight="1" x14ac:dyDescent="0.2">
      <c r="A9" s="56">
        <v>1</v>
      </c>
      <c r="B9" s="57" t="str">
        <f>Orçamento!C6</f>
        <v>1- PRÉDIO - ETA SAUDADE</v>
      </c>
      <c r="C9" s="58">
        <v>1</v>
      </c>
      <c r="D9" s="59" t="s">
        <v>140</v>
      </c>
      <c r="E9" s="60">
        <f>Orçamento!F31</f>
        <v>25974.944</v>
      </c>
      <c r="F9" s="61">
        <f>E9*0.6</f>
        <v>15584.966399999999</v>
      </c>
      <c r="G9" s="85">
        <f>E9*0.4</f>
        <v>10389.9776</v>
      </c>
      <c r="H9" s="62">
        <f>F9+G9</f>
        <v>25974.944</v>
      </c>
    </row>
    <row r="10" spans="1:8" s="63" customFormat="1" ht="5.0999999999999996" customHeight="1" x14ac:dyDescent="0.2">
      <c r="A10" s="56"/>
      <c r="B10" s="57"/>
      <c r="C10" s="58"/>
      <c r="D10" s="59"/>
      <c r="E10" s="60"/>
      <c r="F10" s="88"/>
      <c r="G10" s="89"/>
      <c r="H10" s="62"/>
    </row>
    <row r="11" spans="1:8" s="63" customFormat="1" ht="12.6" customHeight="1" x14ac:dyDescent="0.2">
      <c r="A11" s="56">
        <v>2</v>
      </c>
      <c r="B11" s="57" t="str">
        <f>Orçamento!C32</f>
        <v>2 - PRÉDIO - CAPTAÇÃO BARREIRO</v>
      </c>
      <c r="C11" s="58">
        <v>1</v>
      </c>
      <c r="D11" s="59" t="s">
        <v>140</v>
      </c>
      <c r="E11" s="60">
        <f>Orçamento!F39</f>
        <v>2759.6499999999996</v>
      </c>
      <c r="F11" s="61">
        <f>E11*0.4</f>
        <v>1103.8599999999999</v>
      </c>
      <c r="G11" s="85">
        <f>E11*0.6</f>
        <v>1655.7899999999997</v>
      </c>
      <c r="H11" s="62">
        <f>F11+G11</f>
        <v>2759.6499999999996</v>
      </c>
    </row>
    <row r="12" spans="1:8" s="63" customFormat="1" ht="5.0999999999999996" customHeight="1" x14ac:dyDescent="0.2">
      <c r="A12" s="56"/>
      <c r="B12" s="64"/>
      <c r="C12" s="58"/>
      <c r="D12" s="59"/>
      <c r="E12" s="60"/>
      <c r="F12" s="88"/>
      <c r="G12" s="89"/>
      <c r="H12" s="62"/>
    </row>
    <row r="13" spans="1:8" s="63" customFormat="1" ht="12.6" customHeight="1" x14ac:dyDescent="0.2">
      <c r="A13" s="56">
        <v>3</v>
      </c>
      <c r="B13" s="57" t="str">
        <f>Orçamento!C40</f>
        <v>3 - PRÉDIO - ESTAÇÃO BOMBEAMENTO BELA VISTA</v>
      </c>
      <c r="C13" s="58">
        <v>1</v>
      </c>
      <c r="D13" s="59" t="s">
        <v>140</v>
      </c>
      <c r="E13" s="60">
        <f>Orçamento!F46</f>
        <v>1252.2825</v>
      </c>
      <c r="F13" s="61">
        <f>E13*0.4</f>
        <v>500.91300000000001</v>
      </c>
      <c r="G13" s="85">
        <f>E13*0.6</f>
        <v>751.36950000000002</v>
      </c>
      <c r="H13" s="62">
        <f>F13+G13</f>
        <v>1252.2825</v>
      </c>
    </row>
    <row r="14" spans="1:8" s="63" customFormat="1" ht="5.0999999999999996" customHeight="1" x14ac:dyDescent="0.2">
      <c r="A14" s="65"/>
      <c r="B14" s="66"/>
      <c r="C14" s="67"/>
      <c r="D14" s="68"/>
      <c r="E14" s="69"/>
      <c r="F14" s="91"/>
      <c r="G14" s="90"/>
      <c r="H14" s="70"/>
    </row>
    <row r="15" spans="1:8" ht="12.6" customHeight="1" x14ac:dyDescent="0.2">
      <c r="A15" s="65">
        <v>4</v>
      </c>
      <c r="B15" s="66" t="str">
        <f>Orçamento!C47</f>
        <v>4 - PRÉDIO - ESTAÇÃO BOMBEAMENTO JD. BRASÍLIA</v>
      </c>
      <c r="C15" s="67">
        <v>1</v>
      </c>
      <c r="D15" s="71" t="s">
        <v>140</v>
      </c>
      <c r="E15" s="69">
        <f>Orçamento!F53</f>
        <v>751.36699999999996</v>
      </c>
      <c r="F15" s="61"/>
      <c r="G15" s="87">
        <f>E15</f>
        <v>751.36699999999996</v>
      </c>
      <c r="H15" s="62">
        <f>F15+G15</f>
        <v>751.36699999999996</v>
      </c>
    </row>
    <row r="16" spans="1:8" ht="5.0999999999999996" customHeight="1" x14ac:dyDescent="0.2">
      <c r="A16" s="65"/>
      <c r="B16" s="66"/>
      <c r="C16" s="67"/>
      <c r="D16" s="71"/>
      <c r="E16" s="69"/>
      <c r="F16" s="61"/>
      <c r="G16" s="90"/>
      <c r="H16" s="62"/>
    </row>
    <row r="17" spans="1:8" s="63" customFormat="1" ht="12.6" customHeight="1" x14ac:dyDescent="0.2">
      <c r="A17" s="56">
        <v>5</v>
      </c>
      <c r="B17" s="57" t="str">
        <f>Orçamento!C54</f>
        <v>5 - PRÉDIO - ESTAÇÃO BOMBEAMENTO RES. DOS LAGOS</v>
      </c>
      <c r="C17" s="58">
        <v>1</v>
      </c>
      <c r="D17" s="59" t="s">
        <v>140</v>
      </c>
      <c r="E17" s="60">
        <f>Orçamento!F60</f>
        <v>751.36699999999996</v>
      </c>
      <c r="F17" s="61"/>
      <c r="G17" s="85">
        <f>E17</f>
        <v>751.36699999999996</v>
      </c>
      <c r="H17" s="62">
        <f>F17+G17</f>
        <v>751.36699999999996</v>
      </c>
    </row>
    <row r="18" spans="1:8" s="63" customFormat="1" ht="5.0999999999999996" customHeight="1" x14ac:dyDescent="0.2">
      <c r="A18" s="56"/>
      <c r="B18" s="57"/>
      <c r="C18" s="58"/>
      <c r="D18" s="59"/>
      <c r="E18" s="60"/>
      <c r="F18" s="61"/>
      <c r="G18" s="89"/>
      <c r="H18" s="62"/>
    </row>
    <row r="19" spans="1:8" s="63" customFormat="1" ht="12.6" customHeight="1" x14ac:dyDescent="0.2">
      <c r="A19" s="56">
        <v>6</v>
      </c>
      <c r="B19" s="57" t="str">
        <f>Orçamento!C61</f>
        <v>6 - PRÉDIO - ESTAÇÃO BOMBEAMENTO PADRE PEDRO</v>
      </c>
      <c r="C19" s="58">
        <v>1</v>
      </c>
      <c r="D19" s="59" t="s">
        <v>140</v>
      </c>
      <c r="E19" s="60">
        <f>Orçamento!F67</f>
        <v>751.36699999999996</v>
      </c>
      <c r="F19" s="61"/>
      <c r="G19" s="85">
        <f>E19</f>
        <v>751.36699999999996</v>
      </c>
      <c r="H19" s="62">
        <f>F19+G19</f>
        <v>751.36699999999996</v>
      </c>
    </row>
    <row r="20" spans="1:8" s="63" customFormat="1" ht="5.0999999999999996" customHeight="1" x14ac:dyDescent="0.2">
      <c r="A20" s="56"/>
      <c r="B20" s="64"/>
      <c r="C20" s="58"/>
      <c r="D20" s="59"/>
      <c r="E20" s="60"/>
      <c r="F20" s="61"/>
      <c r="G20" s="89"/>
      <c r="H20" s="62"/>
    </row>
    <row r="21" spans="1:8" s="63" customFormat="1" ht="12.6" customHeight="1" x14ac:dyDescent="0.2">
      <c r="A21" s="56">
        <v>7</v>
      </c>
      <c r="B21" s="57" t="str">
        <f>Orçamento!C68</f>
        <v>7 - PRÉDIO - ETE (ESTAÇÃO DE TRATAMENTO DE ESGOTO)</v>
      </c>
      <c r="C21" s="58">
        <v>1</v>
      </c>
      <c r="D21" s="59" t="s">
        <v>140</v>
      </c>
      <c r="E21" s="60">
        <f>Orçamento!F76</f>
        <v>2599.125</v>
      </c>
      <c r="F21" s="61"/>
      <c r="G21" s="85">
        <f>E21</f>
        <v>2599.125</v>
      </c>
      <c r="H21" s="62">
        <f>F21+G21</f>
        <v>2599.125</v>
      </c>
    </row>
    <row r="22" spans="1:8" s="63" customFormat="1" ht="5.0999999999999996" customHeight="1" x14ac:dyDescent="0.2">
      <c r="A22" s="65"/>
      <c r="B22" s="66"/>
      <c r="C22" s="67"/>
      <c r="D22" s="68"/>
      <c r="E22" s="69"/>
      <c r="F22" s="86"/>
      <c r="G22" s="90"/>
      <c r="H22" s="70"/>
    </row>
    <row r="23" spans="1:8" ht="12.6" customHeight="1" x14ac:dyDescent="0.2">
      <c r="A23" s="65">
        <v>8</v>
      </c>
      <c r="B23" s="66" t="str">
        <f>Orçamento!C77</f>
        <v>8 - PRÉDIO - ETA RECREIO CAMPRESTRE</v>
      </c>
      <c r="C23" s="67">
        <v>1</v>
      </c>
      <c r="D23" s="71" t="s">
        <v>140</v>
      </c>
      <c r="E23" s="69">
        <f>Orçamento!F83</f>
        <v>3245</v>
      </c>
      <c r="F23" s="61"/>
      <c r="G23" s="87">
        <f>E23</f>
        <v>3245</v>
      </c>
      <c r="H23" s="62">
        <f>F23+G23</f>
        <v>3245</v>
      </c>
    </row>
    <row r="24" spans="1:8" ht="5.0999999999999996" customHeight="1" thickBot="1" x14ac:dyDescent="0.25">
      <c r="A24" s="65"/>
      <c r="B24" s="66"/>
      <c r="C24" s="67"/>
      <c r="D24" s="71"/>
      <c r="E24" s="69"/>
      <c r="F24" s="61"/>
      <c r="G24" s="90"/>
      <c r="H24" s="62"/>
    </row>
    <row r="25" spans="1:8" ht="20.100000000000001" customHeight="1" thickTop="1" thickBot="1" x14ac:dyDescent="0.25">
      <c r="A25" s="137" t="s">
        <v>9</v>
      </c>
      <c r="B25" s="138"/>
      <c r="C25" s="138"/>
      <c r="D25" s="139"/>
      <c r="E25" s="72">
        <f>SUM(E9:E24)</f>
        <v>38085.102499999994</v>
      </c>
      <c r="F25" s="73">
        <f>SUM(F9:F24)</f>
        <v>17189.739399999999</v>
      </c>
      <c r="G25" s="73">
        <f>SUM(G9:G24)</f>
        <v>20895.363100000002</v>
      </c>
      <c r="H25" s="74">
        <f>SUM(F25:G25)</f>
        <v>38085.102500000001</v>
      </c>
    </row>
    <row r="26" spans="1:8" ht="20.100000000000001" customHeight="1" thickTop="1" thickBot="1" x14ac:dyDescent="0.25">
      <c r="A26" s="137" t="s">
        <v>148</v>
      </c>
      <c r="B26" s="138"/>
      <c r="C26" s="138"/>
      <c r="D26" s="139"/>
      <c r="E26" s="145">
        <f>E25*0.2034</f>
        <v>7746.509848499999</v>
      </c>
      <c r="F26" s="73">
        <f>F25*0.2034</f>
        <v>3496.3929939599998</v>
      </c>
      <c r="G26" s="73">
        <f>G25*0.2034</f>
        <v>4250.1168545400005</v>
      </c>
      <c r="H26" s="74">
        <f>G26+F26</f>
        <v>7746.5098484999999</v>
      </c>
    </row>
    <row r="27" spans="1:8" ht="20.100000000000001" customHeight="1" thickTop="1" thickBot="1" x14ac:dyDescent="0.3">
      <c r="A27" s="76"/>
      <c r="B27" s="140" t="s">
        <v>149</v>
      </c>
      <c r="C27" s="140"/>
      <c r="D27" s="146"/>
      <c r="E27" s="77">
        <f>E26+E25</f>
        <v>45831.612348499992</v>
      </c>
      <c r="F27" s="73">
        <f>F26+F25</f>
        <v>20686.132393959997</v>
      </c>
      <c r="G27" s="73">
        <f>G26+G25</f>
        <v>25145.479954540002</v>
      </c>
      <c r="H27" s="78">
        <f>H26+H25</f>
        <v>45831.612348499999</v>
      </c>
    </row>
    <row r="28" spans="1:8" ht="24.95" customHeight="1" thickTop="1" thickBot="1" x14ac:dyDescent="0.3">
      <c r="A28" s="76"/>
      <c r="B28" s="140" t="s">
        <v>141</v>
      </c>
      <c r="C28" s="140"/>
      <c r="D28" s="140"/>
      <c r="E28" s="77"/>
      <c r="F28" s="141">
        <f>F27+G27</f>
        <v>45831.612348499999</v>
      </c>
      <c r="G28" s="142"/>
      <c r="H28" s="78">
        <f>H27</f>
        <v>45831.612348499999</v>
      </c>
    </row>
    <row r="29" spans="1:8" ht="8.1" customHeight="1" thickTop="1" x14ac:dyDescent="0.2">
      <c r="E29" s="79"/>
    </row>
    <row r="30" spans="1:8" ht="8.1" customHeight="1" x14ac:dyDescent="0.2">
      <c r="E30" s="79"/>
    </row>
    <row r="31" spans="1:8" ht="8.1" customHeight="1" x14ac:dyDescent="0.2">
      <c r="E31" s="79"/>
    </row>
    <row r="32" spans="1:8" ht="8.1" customHeight="1" x14ac:dyDescent="0.2">
      <c r="E32" s="79"/>
    </row>
    <row r="33" spans="1:8" ht="8.1" customHeight="1" x14ac:dyDescent="0.2"/>
    <row r="34" spans="1:8" ht="8.1" customHeight="1" thickBot="1" x14ac:dyDescent="0.25">
      <c r="F34" s="93"/>
    </row>
    <row r="35" spans="1:8" x14ac:dyDescent="0.2">
      <c r="B35" s="92" t="s">
        <v>144</v>
      </c>
      <c r="E35" s="80"/>
      <c r="H35" s="80"/>
    </row>
    <row r="36" spans="1:8" ht="15" x14ac:dyDescent="0.25">
      <c r="B36" s="80" t="s">
        <v>145</v>
      </c>
      <c r="C36" s="75"/>
      <c r="D36" s="75"/>
      <c r="E36" s="75"/>
      <c r="F36"/>
    </row>
    <row r="37" spans="1:8" ht="15.75" x14ac:dyDescent="0.25">
      <c r="B37" s="81"/>
      <c r="C37" s="75"/>
      <c r="D37" s="75"/>
      <c r="E37" s="75"/>
      <c r="F37"/>
    </row>
    <row r="38" spans="1:8" ht="15" x14ac:dyDescent="0.25">
      <c r="B38"/>
      <c r="C38"/>
      <c r="D38"/>
      <c r="E38"/>
      <c r="F38"/>
    </row>
    <row r="39" spans="1:8" ht="15" x14ac:dyDescent="0.25">
      <c r="B39"/>
      <c r="C39"/>
      <c r="D39"/>
      <c r="E39"/>
      <c r="F39"/>
    </row>
    <row r="40" spans="1:8" ht="15" x14ac:dyDescent="0.25">
      <c r="B40"/>
      <c r="C40"/>
      <c r="D40"/>
      <c r="E40"/>
      <c r="F40"/>
    </row>
    <row r="41" spans="1:8" ht="15" x14ac:dyDescent="0.25">
      <c r="B41"/>
      <c r="C41"/>
      <c r="D41"/>
      <c r="E41"/>
      <c r="F41"/>
    </row>
    <row r="42" spans="1:8" ht="15" x14ac:dyDescent="0.25">
      <c r="B42"/>
      <c r="C42"/>
      <c r="D42"/>
      <c r="E42"/>
      <c r="F42"/>
    </row>
    <row r="43" spans="1:8" ht="15" x14ac:dyDescent="0.25">
      <c r="B43"/>
      <c r="C43"/>
      <c r="D43"/>
      <c r="E43"/>
      <c r="F43"/>
    </row>
    <row r="44" spans="1:8" ht="15" x14ac:dyDescent="0.25">
      <c r="B44"/>
      <c r="C44"/>
      <c r="D44"/>
      <c r="E44"/>
      <c r="F44"/>
    </row>
    <row r="45" spans="1:8" ht="15" x14ac:dyDescent="0.25">
      <c r="B45"/>
      <c r="C45"/>
      <c r="D45"/>
      <c r="E45"/>
    </row>
    <row r="46" spans="1:8" ht="18.75" x14ac:dyDescent="0.3">
      <c r="A46" s="82"/>
      <c r="B46"/>
      <c r="C46"/>
      <c r="D46"/>
      <c r="E46"/>
    </row>
    <row r="47" spans="1:8" ht="15" x14ac:dyDescent="0.25">
      <c r="B47"/>
      <c r="C47"/>
      <c r="D47"/>
      <c r="E47"/>
    </row>
  </sheetData>
  <mergeCells count="11">
    <mergeCell ref="F6:G6"/>
    <mergeCell ref="A25:D25"/>
    <mergeCell ref="B28:D28"/>
    <mergeCell ref="F28:G28"/>
    <mergeCell ref="A26:D26"/>
    <mergeCell ref="B27:D27"/>
    <mergeCell ref="F1:H1"/>
    <mergeCell ref="F4:H4"/>
    <mergeCell ref="F5:G5"/>
    <mergeCell ref="B2:C2"/>
    <mergeCell ref="B3:C3"/>
  </mergeCells>
  <pageMargins left="0.511811024" right="0.511811024" top="0.78740157499999996" bottom="0.78740157499999996" header="0.31496062000000002" footer="0.31496062000000002"/>
  <pageSetup paperSize="9" scale="8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 Mergulhão</dc:creator>
  <cp:lastModifiedBy>Rui Mergulhão</cp:lastModifiedBy>
  <cp:lastPrinted>2020-09-01T21:22:01Z</cp:lastPrinted>
  <dcterms:created xsi:type="dcterms:W3CDTF">2020-08-30T20:28:52Z</dcterms:created>
  <dcterms:modified xsi:type="dcterms:W3CDTF">2020-09-01T21:57:51Z</dcterms:modified>
</cp:coreProperties>
</file>